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'Доходы'!$A$1:$F$198</definedName>
    <definedName name="_xlnm.Print_Area" localSheetId="2">'Источники'!$A$1:$F$41</definedName>
    <definedName name="_xlnm.Print_Area" localSheetId="1">'Расходы '!$A$1:$F$318</definedName>
  </definedNames>
  <calcPr fullCalcOnLoad="1"/>
</workbook>
</file>

<file path=xl/sharedStrings.xml><?xml version="1.0" encoding="utf-8"?>
<sst xmlns="http://schemas.openxmlformats.org/spreadsheetml/2006/main" count="1244" uniqueCount="891">
  <si>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</si>
  <si>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</si>
  <si>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</si>
  <si>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</si>
  <si>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</si>
  <si>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</si>
  <si>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</si>
  <si>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</si>
  <si>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</si>
  <si>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</si>
  <si>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</si>
  <si>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</si>
  <si>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</si>
  <si>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</si>
  <si>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</si>
  <si>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951 1 16 90050 10 0000 140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</si>
  <si>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</si>
  <si>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</si>
  <si>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</si>
  <si>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</si>
  <si>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</si>
  <si>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</si>
  <si>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</si>
  <si>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</si>
  <si>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</si>
  <si>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</si>
  <si>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</si>
  <si>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</si>
  <si>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</si>
  <si>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</si>
  <si>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</si>
  <si>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</si>
  <si>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</si>
  <si>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</si>
  <si>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</si>
  <si>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</si>
  <si>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</si>
  <si>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</si>
  <si>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</si>
  <si>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</si>
  <si>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</si>
  <si>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</si>
  <si>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</si>
  <si>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</si>
  <si>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</si>
  <si>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</si>
  <si>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</si>
  <si>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Прочие безвозмездные поступления в бюджеты городских поселений</t>
  </si>
  <si>
    <t>857 1 16 51040 02 0000 140</t>
  </si>
  <si>
    <t>802 1 16 51040 02 0000 140</t>
  </si>
  <si>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</si>
  <si>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</si>
  <si>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</si>
  <si>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</si>
  <si>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</si>
  <si>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</si>
  <si>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</si>
  <si>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</si>
  <si>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</si>
  <si>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</si>
  <si>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</si>
  <si>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</si>
  <si>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</si>
  <si>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</si>
  <si>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</si>
  <si>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</si>
  <si>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</si>
  <si>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</si>
  <si>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</si>
  <si>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</si>
  <si>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</si>
  <si>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</si>
  <si>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</si>
  <si>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</si>
  <si>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</si>
  <si>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</si>
  <si>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</si>
  <si>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</si>
  <si>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</si>
  <si>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</si>
  <si>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</si>
  <si>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</si>
  <si>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</si>
  <si>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</si>
  <si>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</si>
  <si>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</si>
  <si>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</si>
  <si>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</si>
  <si>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</si>
  <si>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</si>
  <si>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</si>
  <si>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</si>
  <si>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</si>
  <si>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</si>
  <si>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</si>
  <si>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</si>
  <si>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</si>
  <si>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</si>
  <si>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</si>
  <si>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</si>
  <si>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</si>
  <si>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</si>
  <si>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</si>
  <si>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</si>
  <si>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</si>
  <si>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Прочие неналоговые доходы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</si>
  <si>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</si>
  <si>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</si>
  <si>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</si>
  <si>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</si>
  <si>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</si>
  <si>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</si>
  <si>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</si>
  <si>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</si>
  <si>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</si>
  <si>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</si>
  <si>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</si>
  <si>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</si>
  <si>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</si>
  <si>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</si>
  <si>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</si>
  <si>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</si>
  <si>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</si>
  <si>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</si>
  <si>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</si>
  <si>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</si>
  <si>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</si>
  <si>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</si>
  <si>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951 01 05 02 01 13 0000 610</t>
  </si>
  <si>
    <t>951 01 05 02 01 13 0000 510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</si>
  <si>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</si>
  <si>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</si>
  <si>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</si>
  <si>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</si>
  <si>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>Прочие доходы от компенсации затрат бюджетов городских поселений</t>
  </si>
  <si>
    <t>951 1 13 02995 13 0000 130</t>
  </si>
  <si>
    <t>ДОХОДЫ ОТ ОКАЗАНИЯ ПЛАТНЫХ УСЛУГ(РАБОТ) И КОМПЕНСАЦИИ ЗАТРАТ ГОСУДАРСТВА</t>
  </si>
  <si>
    <t>951 1 13 00000 00 0000 000</t>
  </si>
  <si>
    <t>Общегосударственные вопросы</t>
  </si>
  <si>
    <t>951 0100 0000000 000 000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</si>
  <si>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</si>
  <si>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</si>
  <si>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</si>
  <si>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</si>
  <si>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Невыясненные поступления</t>
  </si>
  <si>
    <t>Невыясненные поступления, зачисляемые в бюджеты поселений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</si>
  <si>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</si>
  <si>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</si>
  <si>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</si>
  <si>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</si>
  <si>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</si>
  <si>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</si>
  <si>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</si>
  <si>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</si>
  <si>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</si>
  <si>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</si>
  <si>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</si>
  <si>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</si>
  <si>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</si>
  <si>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</si>
  <si>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</si>
  <si>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</si>
  <si>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</si>
  <si>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</si>
  <si>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</si>
  <si>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</si>
  <si>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</si>
  <si>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</si>
  <si>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</si>
  <si>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</si>
  <si>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</si>
  <si>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</si>
  <si>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</si>
  <si>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</si>
  <si>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</si>
  <si>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</si>
  <si>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</si>
  <si>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</si>
  <si>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</si>
  <si>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</si>
  <si>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</si>
  <si>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</si>
  <si>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</si>
  <si>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</si>
  <si>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</si>
  <si>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</si>
  <si>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</si>
  <si>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</si>
  <si>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</si>
  <si>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</si>
  <si>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</si>
  <si>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</si>
  <si>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</si>
  <si>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</si>
  <si>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</si>
  <si>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</si>
  <si>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</si>
  <si>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</si>
  <si>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</si>
  <si>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</si>
  <si>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</si>
  <si>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</si>
  <si>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</si>
  <si>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</si>
  <si>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</si>
  <si>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</si>
  <si>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</si>
  <si>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</si>
  <si>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</si>
  <si>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</si>
  <si>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</si>
  <si>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</si>
  <si>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</si>
  <si>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</si>
  <si>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</si>
  <si>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</si>
  <si>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</si>
  <si>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</si>
  <si>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</si>
  <si>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</si>
  <si>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</si>
  <si>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</si>
  <si>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</si>
  <si>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</si>
  <si>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</si>
  <si>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</si>
  <si>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</si>
  <si>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</si>
  <si>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</si>
  <si>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</si>
  <si>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</si>
  <si>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</si>
  <si>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</si>
  <si>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</si>
  <si>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</si>
  <si>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</si>
  <si>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</si>
  <si>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</si>
  <si>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</si>
  <si>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</si>
  <si>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</si>
  <si>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</si>
  <si>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</si>
  <si>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</si>
  <si>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</si>
  <si>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</si>
  <si>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</si>
  <si>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</si>
  <si>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</si>
  <si>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</si>
  <si>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</si>
  <si>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</si>
  <si>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</si>
  <si>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</si>
  <si>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</si>
  <si>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</si>
  <si>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</si>
  <si>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</si>
  <si>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</si>
  <si>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</si>
  <si>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</si>
  <si>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</si>
  <si>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</si>
  <si>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</si>
  <si>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</si>
  <si>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</si>
  <si>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</si>
  <si>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</si>
  <si>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</si>
  <si>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</si>
  <si>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</si>
  <si>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</si>
  <si>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</si>
  <si>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</si>
  <si>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</si>
  <si>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951 0000 0000000 000 000</t>
  </si>
  <si>
    <t>000 1 14 06010 00 0000 430</t>
  </si>
  <si>
    <t>ШТРАФЫ, САНКЦИИ, ВОЗМЕЩЕНИЕ УЩЕРБА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</si>
  <si>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</si>
  <si>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</si>
  <si>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</si>
  <si>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</si>
  <si>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</si>
  <si>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</si>
  <si>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</si>
  <si>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</si>
  <si>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</si>
  <si>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000 1 14 02000 00 0000 000</t>
  </si>
  <si>
    <t>000 1 11 05020 00 0000 120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</si>
  <si>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</si>
  <si>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</si>
  <si>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182 1 05 01011 01 0000 110</t>
  </si>
  <si>
    <t>000 1 05 01012 01 0000 110</t>
  </si>
  <si>
    <t>182 1 05 01010 00 0000 110</t>
  </si>
  <si>
    <t>182 1 05 01020 00 0000 110</t>
  </si>
  <si>
    <t>000 1 05 03000 01 0000 110</t>
  </si>
  <si>
    <t>Наименование публично-правового образования Бюджет Аксайского городского поселения</t>
  </si>
  <si>
    <t>04039602</t>
  </si>
  <si>
    <t>951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</si>
  <si>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</si>
  <si>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</si>
  <si>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</si>
  <si>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</si>
  <si>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</si>
  <si>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</si>
  <si>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</si>
  <si>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</si>
  <si>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</si>
  <si>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</si>
  <si>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</si>
  <si>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</si>
  <si>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</si>
  <si>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</si>
  <si>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</si>
  <si>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</si>
  <si>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</si>
  <si>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</si>
  <si>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</si>
  <si>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</si>
  <si>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</si>
  <si>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</si>
  <si>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</si>
  <si>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</si>
  <si>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</si>
  <si>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</si>
  <si>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ВОЗВРАТ ОСТАТКОВ СУБСИДИЙ,СУБВЕНЦИЙ И ИНЫХ МЕЖБЮДЖЕТНЫХ ТРАНСФЕРТОВ,ИМЕЮЩИХ ЦЕЛЕВОЕ НАЗНАЧЕНИЕ,ПРОШЛЫХ ЛЕТ</t>
  </si>
  <si>
    <t>Возврат остатков субсидий,субвенций и иных межбюджетных трансфертов,имеющих целевое нахначение,прошлых лет из бюджетов городских поселений</t>
  </si>
  <si>
    <t>951 2 19 05000 13 0000 151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</si>
  <si>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</si>
  <si>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</si>
  <si>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</si>
  <si>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000 1 11 05300 00 0000 120</t>
  </si>
  <si>
    <t>000 1 11 05310 00 0000 120</t>
  </si>
  <si>
    <t>951 1 11 05314 13 0000 120</t>
  </si>
  <si>
    <t>951 2 07 05030 13 0000 180</t>
  </si>
  <si>
    <t>951 1 16 90050 13 0000 140</t>
  </si>
  <si>
    <t>Прочие поступления от денежных взысканий (штрафов) и иных сумм в возмещении ущерба, зачисляемые в бюджет городских поселений</t>
  </si>
  <si>
    <t>161 1 16 33050 13 0000 140</t>
  </si>
  <si>
    <t>000 1 17 05050 13 0000 180</t>
  </si>
  <si>
    <t>951 1 17 05050 13 0000 180</t>
  </si>
  <si>
    <t>Денежные взыскания (штрафы) , установленные законами субъектов Российской Федерации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</si>
  <si>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</si>
  <si>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951 2 18 05030 13 0000 180</t>
  </si>
  <si>
    <t>Минимальный налог зачисляемый в бюджет субъектов Российской Федерации</t>
  </si>
  <si>
    <t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</t>
  </si>
  <si>
    <t> 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(Прочая закуп</t>
  </si>
  <si>
    <t> 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(Бюджетные ин</t>
  </si>
  <si>
    <t> Расходы на ремонт и содержание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(Прочая закупка товаров, работ и ус</t>
  </si>
  <si>
    <t> 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 (Прочая закупка т</t>
  </si>
  <si>
    <t> Мероприятия по социальной интеграции в общество в рамках подпрограммы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 (Прочая закупка товаров, р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</si>
  <si>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</si>
  <si>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</t>
  </si>
  <si>
    <t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устройству контейнерных площадок для сбора твердых бытовых отходо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</si>
  <si>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 (Прочая закупка товаров, работ и ус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</si>
  <si>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 (Бюджетные инвестиции в объекты кап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</si>
  <si>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«Комплексное благоустройство» муниципальной программы Аксайского городского поселения «Обеспечение качественными жилищно-к</t>
  </si>
  <si>
    <t> Расходы на приобретение зданий, помещений для муниципальных учреждений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</si>
  <si>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«Организация культурного досуга» муниципальной программы Аксайского городского поселения «Развитие культуры» (Субсидии бюд</t>
  </si>
  <si>
    <t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
 муниципального управления и гражданского общества» (Иные выплаты персоналу государственных 
 (муниципальных) органов, за исключением фонда оплаты труда)</t>
  </si>
  <si>
    <t> Строительство, реконструкция объектов в рамках подпрограммы «Защита населения от чрезвычайных ситуаций» муниципальной программы Аксайского городского поселения поселения «Защита населения и территории от  чрезвычайных ситуаций, обеспечение пожарной безопасности и безопасности людей на водных объектах»  (Прочая закупка товаров, работ и услуг для обеспечения государственных (муниципальных) нужд</t>
  </si>
  <si>
    <t>951 0102 8810000110 121</t>
  </si>
  <si>
    <t>951 0102 8810000110 122</t>
  </si>
  <si>
    <t>951 0102 8810000110 129</t>
  </si>
  <si>
    <t>951 0102 8810000190 122</t>
  </si>
  <si>
    <t>951 0104 0610024250 122</t>
  </si>
  <si>
    <t>951 0104 0910024290 242</t>
  </si>
  <si>
    <t>951 0104 8910000110 121</t>
  </si>
  <si>
    <t>951 0104 8910000110 122</t>
  </si>
  <si>
    <t>951 0104 8910000110 129</t>
  </si>
  <si>
    <t>951 0104 8910000190 122</t>
  </si>
  <si>
    <t>951 0104 8910000190 242</t>
  </si>
  <si>
    <t xml:space="preserve">951 0104 8910000190 244 </t>
  </si>
  <si>
    <t>951 0104 8910000190 852</t>
  </si>
  <si>
    <t>951 0104 8910024420 851</t>
  </si>
  <si>
    <t>951 0104 8910024420 852</t>
  </si>
  <si>
    <t>951 0104 9990072390 244</t>
  </si>
  <si>
    <t>951 0107 9930090350 880</t>
  </si>
  <si>
    <t>951 0111 9910099100 870</t>
  </si>
  <si>
    <t>951 0113 0710024260 244</t>
  </si>
  <si>
    <t>951 0113 0710024270 244</t>
  </si>
  <si>
    <t>951 0113 0710024440 242</t>
  </si>
  <si>
    <t>951 0113 0910024300 244</t>
  </si>
  <si>
    <t>951 0113 1210024240 244</t>
  </si>
  <si>
    <t>951 0113 999090120 831</t>
  </si>
  <si>
    <t>951 0113 9990099990 244</t>
  </si>
  <si>
    <t>951 0113 9990099990 853</t>
  </si>
  <si>
    <t>951 0309 0110024010 244</t>
  </si>
  <si>
    <t>951 0309 0120024020 244</t>
  </si>
  <si>
    <t>951 0309 0120044050 244</t>
  </si>
  <si>
    <t>951 0309 0120044050 414</t>
  </si>
  <si>
    <t>951 0309 0120085020 540</t>
  </si>
  <si>
    <t>951 0309 0130024030 244</t>
  </si>
  <si>
    <t>951 0314 0820024450 244</t>
  </si>
  <si>
    <t>951 0407 1410024150 244</t>
  </si>
  <si>
    <t>951 0407 1410024170 244</t>
  </si>
  <si>
    <t>951 0409 0340067050 810</t>
  </si>
  <si>
    <t>951 0409 0410024140 244</t>
  </si>
  <si>
    <t>951 0409 0410044040 244</t>
  </si>
  <si>
    <t xml:space="preserve">951 0409 0410044040 414 </t>
  </si>
  <si>
    <t>951 0412 1110024320 244</t>
  </si>
  <si>
    <t>951 0501 0310067010 810</t>
  </si>
  <si>
    <t>951 0501 032009502 412</t>
  </si>
  <si>
    <t>951 0501 032009602 412</t>
  </si>
  <si>
    <t>951 0501 03200S9602 412</t>
  </si>
  <si>
    <t>951 0501 0330024040 244</t>
  </si>
  <si>
    <t>951 0501 0330024080 242</t>
  </si>
  <si>
    <t>951 0501 0330024400 244</t>
  </si>
  <si>
    <t>951 0502 0330024050 244</t>
  </si>
  <si>
    <t>951 0502 0330024060 244</t>
  </si>
  <si>
    <t>951 0502 0330024070 243</t>
  </si>
  <si>
    <t>951 0502 0330024420 852</t>
  </si>
  <si>
    <t>951 0502 0330073200 244</t>
  </si>
  <si>
    <t>951 0502 0330073660 810</t>
  </si>
  <si>
    <t>951 0502 03300S3200 244</t>
  </si>
  <si>
    <t xml:space="preserve">951 0502 03300S3660 810 </t>
  </si>
  <si>
    <t>951 0409 0410024120 244</t>
  </si>
  <si>
    <t>951 0409 0410024130 244</t>
  </si>
  <si>
    <t>951 0409 0410024160 243</t>
  </si>
  <si>
    <t>951 0409 04100S3510 244</t>
  </si>
  <si>
    <t>951 0409 0410073510 244</t>
  </si>
  <si>
    <t>951 0409 1320024380 244</t>
  </si>
  <si>
    <t>951 0501 0320024210 244</t>
  </si>
  <si>
    <t>951 0502 0340024110 244</t>
  </si>
  <si>
    <t xml:space="preserve">951 0502 0340067020 810 </t>
  </si>
  <si>
    <t>951 0502 1010024460 244</t>
  </si>
  <si>
    <t>951 0503 0340024090 244</t>
  </si>
  <si>
    <t>951 0503 0340024360 880</t>
  </si>
  <si>
    <t>951 0503 0340044070 412</t>
  </si>
  <si>
    <t>951 0503 0340044090 244</t>
  </si>
  <si>
    <t>951 0503 0340044090 414</t>
  </si>
  <si>
    <t>951 0503 0340067030 810</t>
  </si>
  <si>
    <t>951 0503 0340067040 810</t>
  </si>
  <si>
    <t>951 0503 0420024180 244</t>
  </si>
  <si>
    <t>951 0503 0420044020 244</t>
  </si>
  <si>
    <t>951 0503 0420044020 414</t>
  </si>
  <si>
    <t>951 0505 0340000590 111</t>
  </si>
  <si>
    <t>951 0505 0340000590 119</t>
  </si>
  <si>
    <t>951 0505 0340000590 112</t>
  </si>
  <si>
    <t>951 0505 0340000590 242</t>
  </si>
  <si>
    <t>951 0505 0340000590 244</t>
  </si>
  <si>
    <t>951 0505 0340000590 852</t>
  </si>
  <si>
    <t>951 0505 0340044010 412</t>
  </si>
  <si>
    <t>951 0705 0610024250 244</t>
  </si>
  <si>
    <t>951 0801 0220000590 611</t>
  </si>
  <si>
    <t>951 0801 0220024350 612</t>
  </si>
  <si>
    <t>951 0801 0220024350 880</t>
  </si>
  <si>
    <t>951 0801 1210024240 612</t>
  </si>
  <si>
    <t>951 0804 0210024330 244</t>
  </si>
  <si>
    <t>951 1001 9990099040 312</t>
  </si>
  <si>
    <t>951 1003 0320009502 322</t>
  </si>
  <si>
    <t>951 1003 0320009602 322</t>
  </si>
  <si>
    <t>951 1003 03200S9602 322</t>
  </si>
  <si>
    <t>951 1102 0510024220 244</t>
  </si>
  <si>
    <t>951 1102 0520024190 244</t>
  </si>
  <si>
    <t>951 1102 0520024230 244</t>
  </si>
  <si>
    <t>951 1102 0520044030 244</t>
  </si>
  <si>
    <t xml:space="preserve">951 1102 0520044030 414 </t>
  </si>
  <si>
    <t>951 1102 0530024390 244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</si>
  <si>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</si>
  <si>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</si>
  <si>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951 0102 8810000000 000</t>
  </si>
  <si>
    <t>951 0102 8810000110 000</t>
  </si>
  <si>
    <t>951 0102 8800000000 000</t>
  </si>
  <si>
    <t>951 0102 8810000190 000</t>
  </si>
  <si>
    <t> Расходы на обеспечение функций органа местного самоуправления муниципального образования "Аксайское городское поселение" в рамках обеспечения деятельности Администрации Аксайского городского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</si>
  <si>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</si>
  <si>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</si>
  <si>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951 0104 0600000000 000</t>
  </si>
  <si>
    <t>951 0104 0610000000 000</t>
  </si>
  <si>
    <t>951 0104 0610024250 000</t>
  </si>
  <si>
    <t>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</t>
  </si>
  <si>
    <t>951 0104 0900000000 000</t>
  </si>
  <si>
    <t>951 0104 0910000000 000</t>
  </si>
  <si>
    <t>951 0104 0910024290 000</t>
  </si>
  <si>
    <t>Расходы на создание, развитие и сопровождение информационной и телекоммуникационной инфраструктуры в рамках подпрограммы «Развитие информационных технологий» муниципальной программы Аксайского городского поселения «Информационное общество»</t>
  </si>
  <si>
    <t>Закупка товаров, работ, услуг в сфере  информационно-коммуникационных технологий</t>
  </si>
  <si>
    <t>951 0104 8910000110 000</t>
  </si>
  <si>
    <t> Расходы на выплаты по оплате труда работников органов местного самоуправления муниципального образования" Аксайское городское поселение" в рамках обеспечения деятельности Администрации Аксайского городского поселения</t>
  </si>
  <si>
    <t>Фонд оплаты труда государственных (муниципальных) органов и взносы по  обязательному социальному страхованию</t>
  </si>
  <si>
    <t>Взносы по обязательному социальному страхованию на выплаты денежного  содержания и иные выплаты работникам государственных (муниципальных) органов</t>
  </si>
  <si>
    <t>951 0104 8910000000 000</t>
  </si>
  <si>
    <t>951 0104 8900000000 000</t>
  </si>
  <si>
    <t xml:space="preserve"> Расходы на обеспечение функций органов местного самоуправления муниципального образования "Аксайское городское поселение" в рамках обеспечения деятельности Администрации Аксайского городского поселения </t>
  </si>
  <si>
    <t>Иные выплаты персоналу государственных (муниципальных) органов, за исключением фонда оплаты труда</t>
  </si>
  <si>
    <t> Закупка товаров, работ, услуг в сфере информационно-коммуникационных технологий</t>
  </si>
  <si>
    <t>951 0104 8910000190 000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</si>
  <si>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</si>
  <si>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</si>
  <si>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налога на имущество организаций и земельного налога</t>
  </si>
  <si>
    <t>951 0104 8910024420 000</t>
  </si>
  <si>
    <t>Мероприятия по обеспечению содержания имущества в рамках обеспечения деятельности Администрации Аксайского городского поселения</t>
  </si>
  <si>
    <t>951 0104 9990000000 000</t>
  </si>
  <si>
    <t>951 0104 9900000000 000</t>
  </si>
  <si>
    <t>951 0104 9990072390 000</t>
  </si>
  <si>
    <t>951 0107 0000000000 000</t>
  </si>
  <si>
    <t>951 0107 9900000000 000</t>
  </si>
  <si>
    <t>951 0107 9930090350 000</t>
  </si>
  <si>
    <t>Специальные расходы</t>
  </si>
  <si>
    <t>951 0111 0000000000 000</t>
  </si>
  <si>
    <t>951 0111 9900000000 000</t>
  </si>
  <si>
    <t>951 0111 9910000000 000</t>
  </si>
  <si>
    <t>951 0111 9910099100 000</t>
  </si>
  <si>
    <t>Резервный фонд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"Аксайское городское поселение"</t>
  </si>
  <si>
    <t>Резервные средства</t>
  </si>
  <si>
    <t>951 0113 0000000000 000</t>
  </si>
  <si>
    <t>951 0113 0710000000 000</t>
  </si>
  <si>
    <t>951 0113 0700000000 000</t>
  </si>
  <si>
    <t>951 0113 0710024260 000</t>
  </si>
  <si>
    <t>Прочая  закупка товаров, работ и услуг для обеспечения государственных (муниципальных) нужд</t>
  </si>
  <si>
    <t>951 0113 0710024270 000</t>
  </si>
  <si>
    <t>951 0113 0910024300 000</t>
  </si>
  <si>
    <t>951 0113 0710024440 000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</si>
  <si>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 "</t>
  </si>
  <si>
    <t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в рамках подпрограммы «Развитие информационных технологий» муниципальной программы Аксайского городского поселения  «Информационное общество»</t>
  </si>
  <si>
    <t>Прочая закупка товаров, работ и услуг для обеспечения государственных  (муниципальных) нужд</t>
  </si>
  <si>
    <t>951 0113 1210024240 000</t>
  </si>
  <si>
    <t>951 0113 999090120 000</t>
  </si>
  <si>
    <t>951 0113 0910000000 000</t>
  </si>
  <si>
    <t>951 0113 0900000000 000</t>
  </si>
  <si>
    <t>951 0113 1210000000 000</t>
  </si>
  <si>
    <t>951 0113 1200000000 000</t>
  </si>
  <si>
    <t>951 0113 999000000 000</t>
  </si>
  <si>
    <t>951 0113 990000000 000</t>
  </si>
  <si>
    <t>951 0113 9990099990 000</t>
  </si>
  <si>
    <t> Реализация направления расходов в рамках непрограммных расходов органов местного самоуправления муниципального образования "Аксайское городское поселение"</t>
  </si>
  <si>
    <t>951 0309 0000000000 000</t>
  </si>
  <si>
    <t>951 0309 0100000000 000</t>
  </si>
  <si>
    <t>951 0309 0110000000 000</t>
  </si>
  <si>
    <t>951 0309 0110024010 000</t>
  </si>
  <si>
    <t>951 0309 0120000000 000</t>
  </si>
  <si>
    <t>951 0309 0120024020 000</t>
  </si>
  <si>
    <t>951 0309 0120044050 000</t>
  </si>
  <si>
    <t xml:space="preserve">Строительство, реконструкция объектов в рамках подпрограммы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</si>
  <si>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>Бюджетные инвестиции в объекты капитального строительства государственной (муниципальной)  собственности</t>
  </si>
  <si>
    <t>951 0309 0120085020 000</t>
  </si>
  <si>
    <t xml:space="preserve"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</si>
  <si>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 xml:space="preserve"> Мероприятия по обеспечению безопасности на воде в рамках подпрограммы «Защита населения от чрезвычайных ситуаций» муниципальной программы Аксайского городского поселения«Защита населения и  территории от чрезвычайных ситуаций, обеспечение пожарной безопасности и безопасности людей на водных  объектах» </t>
  </si>
  <si>
    <t>951 0309 0130024030 000</t>
  </si>
  <si>
    <t>951 0309 0130000000 000</t>
  </si>
  <si>
    <t>951 0314 0000000000 000</t>
  </si>
  <si>
    <t>951 0314 0800000000 000</t>
  </si>
  <si>
    <t>951 0314 0820000000 000</t>
  </si>
  <si>
    <t>951 0314 0820024450 000</t>
  </si>
  <si>
    <t xml:space="preserve">Мероприятия по антитеррористической защищенности объектов в рамках подпрограммы "Профилактика экстремизма и терроризма" муниципальной программы Аксайского городского поселения"Обеспечение  общественного порядка и противодействие преступности" </t>
  </si>
  <si>
    <t>Прочая закупка товаров, работ и услуг для  обеспечения государственных (муниципальных) нужд</t>
  </si>
  <si>
    <t>951 0407 0000000000 000</t>
  </si>
  <si>
    <t>951 0407 1400000000 000</t>
  </si>
  <si>
    <t>951 0407 1410000000 000</t>
  </si>
  <si>
    <t>951 0407 1410024150 000</t>
  </si>
  <si>
    <t> Прочая закупка товаров, работ и услуг для обеспечения государственных  (муниципальных) нужд</t>
  </si>
  <si>
    <t xml:space="preserve">Мероприятия по совершенствованию нормативно-правовой базы при осуществлении лесохозяйственной деятельности в рамках подпрограммы "Повышение эффективности управления лесным хозяйством" муниципальной программы Аксайского городского поселения "Управление лесным хозяйством" </t>
  </si>
  <si>
    <t>951 0407 1410024170 000</t>
  </si>
  <si>
    <t>951 0409 0000000000 000</t>
  </si>
  <si>
    <t>951 0409 0300000000 000</t>
  </si>
  <si>
    <t>951 0409 0340000000 000</t>
  </si>
  <si>
    <t>951 0409 0340067050 000</t>
  </si>
  <si>
    <t>Субсидии юридическим лицам (кроме некоммерческих организаций), индивидуальным 
 предпринимателям, физическим лицам</t>
  </si>
  <si>
    <t>951 0409 0410024120 000</t>
  </si>
  <si>
    <t>951 0409 0410000000 000</t>
  </si>
  <si>
    <t>951 0409 0400000000 000</t>
  </si>
  <si>
    <t>951 0409 0410024130 000</t>
  </si>
  <si>
    <t>951 0409 0410024140 000</t>
  </si>
  <si>
    <t>951 0409 0410024160 000</t>
  </si>
  <si>
    <t>951 0409 0410044040 000</t>
  </si>
  <si>
    <t>951 0409 04100S3510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</si>
  <si>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</si>
  <si>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951 0409 0410073510 000</t>
  </si>
  <si>
    <t>Прочая закупка товаров, работ и услуг для обеспечения  государственных (муниципальных) нужд</t>
  </si>
  <si>
    <t>951 0409 1300000000 000</t>
  </si>
  <si>
    <t>951 0409 1320000000 000</t>
  </si>
  <si>
    <t>951 0409 1320024380 000</t>
  </si>
  <si>
    <t>Мероприятия по социальной интеграции в общество в рамках подпрограммы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</t>
  </si>
  <si>
    <t>951 0412 0000000000 000</t>
  </si>
  <si>
    <t>951 0412 1110024320 000</t>
  </si>
  <si>
    <t>951 0500 0000000000 000</t>
  </si>
  <si>
    <t>951 0501 0000000000 000</t>
  </si>
  <si>
    <t>951 0501 0300000000 000</t>
  </si>
  <si>
    <t>951 0501 0310000000 000</t>
  </si>
  <si>
    <t>951 0501 0310067010 000</t>
  </si>
  <si>
    <t>Субсидии юридическим лицам  (кроме некоммерческих организаций), индивидуальным предпринимателям, физическим лицам</t>
  </si>
  <si>
    <t>951 0501 0320000000 000</t>
  </si>
  <si>
    <t>951 0501 0320024210 000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</si>
  <si>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 Фонда содействия реформированию  жилищно-коммунального хозяйства, в рамках подпрограммы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</si>
  <si>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951 0501 032009502 000</t>
  </si>
  <si>
    <t>Бюджетные инвестиции на приобретение  объектов недвижимого имущества в государственную (муниципальную) собственность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</si>
  <si>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</si>
  <si>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951 0501 032009602 000</t>
  </si>
  <si>
    <t> Бюджетные инвестиции на приобретение объектов недвижимого имущества в государственную  (муниципальную) собственность</t>
  </si>
  <si>
    <t>951 0501 03200S9602 000</t>
  </si>
  <si>
    <t>951 0501 0330000000 000</t>
  </si>
  <si>
    <t>951 0501 0330024040 000</t>
  </si>
  <si>
    <t xml:space="preserve"> 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</si>
  <si>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951 0501 0330024080 000</t>
  </si>
  <si>
    <t>Закупка товаров, работ, услуг в сфере информационно-коммуникационных технологий</t>
  </si>
  <si>
    <t>951 0501 0330024400 000</t>
  </si>
  <si>
    <t>951 0502 0000000000 000</t>
  </si>
  <si>
    <t>951 0502 0300000000 000</t>
  </si>
  <si>
    <t>951 0502 0330000000 000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</si>
  <si>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</si>
  <si>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Прочая закупка товаров, работ и  услуг для обеспечения государственных (муниципальных) нужд</t>
  </si>
  <si>
    <t>951 0502 0330024050 000</t>
  </si>
  <si>
    <t>951 0502 0330024060 000</t>
  </si>
  <si>
    <t>Закупка товаров, работ, услуг в целях капитального ремонта государственного  (муниципального) имущества</t>
  </si>
  <si>
    <t>951 0502 0330024070 000</t>
  </si>
  <si>
    <t xml:space="preserve"> Мероприятия по обеспечению содержания имущества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 городского поселения" </t>
  </si>
  <si>
    <t>951 0502 0330024420 000</t>
  </si>
  <si>
    <t xml:space="preserve"> 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«Развитие 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</si>
  <si>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951 0502 0330073200 000</t>
  </si>
  <si>
    <t xml:space="preserve"> Субсидия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 услугами и благоустройство территрории Аксайского городского поселения" </t>
  </si>
  <si>
    <t> 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«Развитие 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</t>
  </si>
  <si>
    <t xml:space="preserve"> Субсидия на возмещение предприятиям жилищно-коммунального хозяйства части платы граждан за коммунальные услуги (софинансировние расходов) в рамках подпрограммы "Развитие  жилищно-коммунального хозяйства" муниципальной программы Аксайского городского поселения  "Обеспечение качественными жилищно-коммунальными услугами и благоустройство территрории Аксайского  городского поселения" </t>
  </si>
  <si>
    <t>951 0502 03300S3200 000</t>
  </si>
  <si>
    <t>951 0502 0330073660 000</t>
  </si>
  <si>
    <t xml:space="preserve">951 0502 03300S3660 000 </t>
  </si>
  <si>
    <t>Субсидии юридическим лицам (кроме некоммерческих организаций), индивидуальным  предпринимателям, физическим лицам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</si>
  <si>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</t>
  </si>
  <si>
    <t>951 0502 0340024110 000</t>
  </si>
  <si>
    <t>951 0502 0340000000 000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</si>
  <si>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 устройству контейнерных площадок для сбора твердых бытовых отходов с установкой контейнеров в рамках  подпрограммы «Комплексное благоустройство» муниципальной программы Аксайского городского поселения 
 «Обеспечение качественными жилищно-коммунальными услугами и благоустройство территории Аксайского  городского поселения» </t>
  </si>
  <si>
    <t xml:space="preserve">951 0502 0340067020 000 </t>
  </si>
  <si>
    <t> Субсидии юридическим лицам (кроме некоммерческих организаций), индивидуальным  предпринимателям, физическим лицам</t>
  </si>
  <si>
    <t>951 0502 1000000000 000</t>
  </si>
  <si>
    <t>951 0502 1010000000 000</t>
  </si>
  <si>
    <t>951 0502 1010024460 000</t>
  </si>
  <si>
    <t>951 0503 0000000000 000</t>
  </si>
  <si>
    <t>951 0503 0300000000 000</t>
  </si>
  <si>
    <t>951 0503 0340000000 000</t>
  </si>
  <si>
    <t>951 0503 0340024090 000</t>
  </si>
  <si>
    <t>951 0503 0340024360 000</t>
  </si>
  <si>
    <t xml:space="preserve"> Расходы на приобретение земельных участков, в рамках подпрограммы "Комплексное благоустройство" муниципальной программы Аксайского городского поселения "Обеспечение качественными  жилищно-коммунальными услугами и благоустройство территории Аксайского городского поселения" </t>
  </si>
  <si>
    <t>951 0503 0340044070 000</t>
  </si>
  <si>
    <t>Бюджетные инвестиции на приобретение объектов недвижимого имущества в государственную  (муниципальную) собственность</t>
  </si>
  <si>
    <t>951 0503 0340044090 000</t>
  </si>
  <si>
    <t>951 0503 0340067030 000</t>
  </si>
  <si>
    <t>951 0503 0340067040 000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</si>
  <si>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</t>
  </si>
  <si>
    <t>Субсидии юридическим лицам (кроме некоммерческих организаций), индивидуальным предпринимателям,  физическим лицам</t>
  </si>
  <si>
    <t>951 0503 0400000000 000</t>
  </si>
  <si>
    <t>951 0503 0420000000 000</t>
  </si>
  <si>
    <t>951 0503 0420024180 000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</si>
  <si>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</t>
  </si>
  <si>
    <t>951 0503 0420044020 000</t>
  </si>
  <si>
    <t>951 0505 0000000000 000</t>
  </si>
  <si>
    <t>951 0505 0300000000 000</t>
  </si>
  <si>
    <t>951 0505 0340000000 000</t>
  </si>
  <si>
    <t>951 0505 0340000590 000</t>
  </si>
  <si>
    <t>Фонд оплаты труда казенных учреждений и взносы по  обязательному социальному страхованию</t>
  </si>
  <si>
    <t xml:space="preserve"> Расходы на приобретение зданий, помещений для муниципальных учреждений в рамках подпрограммы "Комплексное благоустройство" муниципальной программы Аксайского городского поселения "Обеспечение  качественными жилищно-коммунальными услугами и благоустройство территории Аксайского городского  поселения" </t>
  </si>
  <si>
    <t>951 0505 0340044010 000</t>
  </si>
  <si>
    <t>951 0700 0000000000 000</t>
  </si>
  <si>
    <t>Образование</t>
  </si>
  <si>
    <t>Профессиональная подготовка, переподготовка и повышение квалификации</t>
  </si>
  <si>
    <t>951 0705 0000000000 000</t>
  </si>
  <si>
    <t>951 0705 0600000000 000</t>
  </si>
  <si>
    <t>951 0705 0610000000 000</t>
  </si>
  <si>
    <t xml:space="preserve"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 </t>
  </si>
  <si>
    <t>951 0705 0610024250 000</t>
  </si>
  <si>
    <t>951 0800 0000000000 000</t>
  </si>
  <si>
    <t>951 0801 0000000000 000</t>
  </si>
  <si>
    <t>Культура, кинематография</t>
  </si>
  <si>
    <t>Культура</t>
  </si>
  <si>
    <t>951 0801 0200000000 000</t>
  </si>
  <si>
    <t>951 0801 0220000000 000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</si>
  <si>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 работ)</t>
  </si>
  <si>
    <t>951 0801 0220000590 000</t>
  </si>
  <si>
    <t> Мероприятия на проведение общегородских праздничных мероприятий в рамках подпрограммы «Организация культурного досуга» муниципальной программы Аксайского городского поселения «Развитие культуры»</t>
  </si>
  <si>
    <t>951 0801 0220024350 000</t>
  </si>
  <si>
    <t>Субсидии бюджетным учреждениям на иные цели</t>
  </si>
  <si>
    <t>951 0801 1210024240 000</t>
  </si>
  <si>
    <t>951 0801 1200000000 000</t>
  </si>
  <si>
    <t>951 0801 1210000000 000</t>
  </si>
  <si>
    <t>951 0804 0000000000 000</t>
  </si>
  <si>
    <t>951 0804 0200000000 000</t>
  </si>
  <si>
    <t>Другие вопросы в области культуры, кинематографии</t>
  </si>
  <si>
    <t>951 0804 0210000000 000</t>
  </si>
  <si>
    <t> 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</si>
  <si>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951 0804 0210024330 000</t>
  </si>
  <si>
    <t>951 1000 0000000000 000</t>
  </si>
  <si>
    <t>951 1001 0000000000 000</t>
  </si>
  <si>
    <t>951 1001 9900000000 000</t>
  </si>
  <si>
    <t>951 1001 9990000000 000</t>
  </si>
  <si>
    <t>951 1001 9990099040 000</t>
  </si>
  <si>
    <t>Социальная политика</t>
  </si>
  <si>
    <t>Пенсионное обеспечение</t>
  </si>
  <si>
    <t>951 1003 0000000000 000</t>
  </si>
  <si>
    <t>951 1003 0300000000 000</t>
  </si>
  <si>
    <t>951 1003 0320000000 000</t>
  </si>
  <si>
    <t>951 1003 0320009502 000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</si>
  <si>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отот Фонда содействия реформированию  жилищно-коммунального хозяйства, в рамках подпрограммы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</si>
  <si>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 Субсидии гражданам на приобретение жилья</t>
  </si>
  <si>
    <t>Социальное обеспечение населения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</si>
  <si>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
 качественными жилищно-коммунальными услугами и благоустройство территории Аксайского городского  поселения» </t>
  </si>
  <si>
    <t>951 1003 0320009602 000</t>
  </si>
  <si>
    <t>Субсидии гражданам на приобретение жилья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</si>
  <si>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</t>
  </si>
  <si>
    <t>951 1003 03200S9602 000</t>
  </si>
  <si>
    <t>951 1100 0000000000 000</t>
  </si>
  <si>
    <t>Физическая культура и спорт</t>
  </si>
  <si>
    <t>951 1102 0000000000 000</t>
  </si>
  <si>
    <t>951 1102 0500000000 000</t>
  </si>
  <si>
    <t>951 1102 0510000000 000</t>
  </si>
  <si>
    <t>951 1102 0510024220 000</t>
  </si>
  <si>
    <t>951 1102 0520024190 000</t>
  </si>
  <si>
    <t>951 1102 0520000000 000</t>
  </si>
  <si>
    <t>951 1102 0520024230 000</t>
  </si>
  <si>
    <t>951 1102 0520044030 000</t>
  </si>
  <si>
    <t>951 1102 0530024390 000</t>
  </si>
  <si>
    <t>951 1102 0530000000 000</t>
  </si>
  <si>
    <t>Обеспечение проведения выборов и референдумов</t>
  </si>
  <si>
    <t>Резервные фонды</t>
  </si>
  <si>
    <t>951 0300 0000000000 000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</si>
  <si>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</si>
  <si>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</si>
  <si>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Другие воросы в области национальной безопасности и правоохранительной деятельности</t>
  </si>
  <si>
    <t>951 0400 0000000000 000</t>
  </si>
  <si>
    <t>Национальная экономика</t>
  </si>
  <si>
    <t>Лесное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</si>
  <si>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</si>
  <si>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</si>
  <si>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</si>
  <si>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</si>
  <si>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</si>
  <si>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</si>
  <si>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</si>
  <si>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Обеспечение функционирования Главы Аксайского городского поселения</t>
  </si>
  <si>
    <t>Муниципальная программа Аксайского городского поселения «Развитие  муниципального управления и гражданского общества»</t>
  </si>
  <si>
    <t>Муниципальная программа Аксайского городского поселения «Информационное общество»</t>
  </si>
  <si>
    <t>Обеспечение деятельности Администрации Аксайского городского поселения</t>
  </si>
  <si>
    <t>Администрация Аксайского городского поселения</t>
  </si>
  <si>
    <t>Непрограммные расходы</t>
  </si>
  <si>
    <t>Непрограммные расходы органа местного самоуправления муниципального образования "Аксайског городское поселение"</t>
  </si>
  <si>
    <t>Финансовое обеспечение непредвиденных расходов</t>
  </si>
  <si>
    <t>Муниципальная программа Аксайского городского поселения «Управление и распоряжение муниципальным имуществом»</t>
  </si>
  <si>
    <t>Муниципальная программа Аксайского городского поселения  «Информационное общество»</t>
  </si>
  <si>
    <t xml:space="preserve">Муниципальная программа Аксайского городского  поселения «Молодежь Аксая» </t>
  </si>
  <si>
    <t>Муниципальная программа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</si>
  <si>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 xml:space="preserve">Муниципальная программа Аксайского городского поселения"Обеспечение  общественного порядка и противодействие преступности" </t>
  </si>
  <si>
    <t>Мероприятия по использованию, охране, защите, воспроизводству и сохранности городских лесов, городских зеленых насаждений, проведение лесопатологического мониторинга в рамках подпрограммы "Повышение эффективности управления лесным хозяйством"  муниципальной программы Аксайского городского поселения  "Управление лесным хозяйством".</t>
  </si>
  <si>
    <t>Муниципальная программа Аксайского городского поселения  "Управление лесным хозяйством"</t>
  </si>
  <si>
    <t xml:space="preserve">Муниципальная программа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</si>
  <si>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Муниципальная программа Аксайского городского поселения «Развитие транспортной системы»</t>
  </si>
  <si>
    <t>Муниципальная программа Аксайского городского поселения «Доступная среда»</t>
  </si>
  <si>
    <t>951 0412 1100000000 000</t>
  </si>
  <si>
    <t>951 0412 1110000000 000</t>
  </si>
  <si>
    <t xml:space="preserve">Муниципальная программа Аксайского городского поселения «Градостроительная политика поселения» 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</si>
  <si>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 конструктивного капитального ремонта многоквартирных домов в рамках подпрограммы «Капитальный  ремонт многоквартирных домов и создание условий управления многоквартирными домами» муниципальной 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</si>
  <si>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 xml:space="preserve">Муниципальная  программа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</si>
  <si>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>Муниципальная программа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</si>
  <si>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Муниципальная программа Аскайского городского поселения "Энергоэффективность и повышение энергосбережения"</t>
  </si>
  <si>
    <t xml:space="preserve">Муниципальная программа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</si>
  <si>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Муниципальная программа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</si>
  <si>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 xml:space="preserve">Муниципальная программа Аксайского городского поселения «Развитие  муниципального управления и гражданского общества» </t>
  </si>
  <si>
    <t>Муниципальная программа Аксайского городского поселения «Развитие культуры»</t>
  </si>
  <si>
    <t xml:space="preserve">Муниципальная программа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</si>
  <si>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Массовый спорт</t>
  </si>
  <si>
    <t>Муниципальная программа Аксайского городского поселения "Развитие физической культуры и спорта"</t>
  </si>
  <si>
    <t>Результат исполнения бюджета (профицит '+', дефицит '-')</t>
  </si>
  <si>
    <t>Расходы на мероприятия по развитию школьного спорта в рамках подпрограммы «Школьный спорт» муниципальной программы Аксайского городского поселения «Развитие физической культуры и спорта»</t>
  </si>
  <si>
    <t>Строительство, реконструкция объектов социальной инфраструктуры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спорта»(Бюджетные инвестиции в объекты капитального строительства государственной  (муниципальной) собственности)</t>
  </si>
  <si>
    <t>Строительство, реконструкция объектов социальной инфраструктуры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</t>
  </si>
  <si>
    <t>Расходы на разработку проектно-сметной документации на строительство, реконструкцию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</si>
  <si>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Расходы на ремонт и содержание объектов физической культуры и спорта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</si>
  <si>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Аксайского городского поселения «Развитие физической культуры и спорта»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</si>
  <si>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</si>
  <si>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 xml:space="preserve">Расходы на проведение мероприятий по формированию у молодежи позитивного отношения к военной службе, готовности к защите Отечества, развитого чувства патриотизма и гражданского долга подпрограммы «Формирование патриотизма в молодежной среде» муниципальной программы Аксайского городского  поселения «Молодежь Аксая» </t>
  </si>
  <si>
    <t>Расходы на обеспечение деятельности (оказание услуг) муниципальных учреждений Аксайского городского поселения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</si>
  <si>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>Расходы на ремонт и содержание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</t>
  </si>
  <si>
    <t xml:space="preserve"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насаждений, находящихся в неудовлетворительном состоянии в рамках  подпрограммы «Комплексное благоустройство»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</si>
  <si>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 xml:space="preserve">Расходы на строительство и реконструкцию объектов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 жилищно-коммунальными услугами и благоустройство территории Аксайского городского поселения" 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</si>
  <si>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</t>
  </si>
  <si>
    <t xml:space="preserve">Расходы на организацию благоустройства муниципальной территории в рамках подпрограммы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</si>
  <si>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Прочая закупка товаров, работ  и услуг для обеспечения государственных (муниципальных) нужд</t>
  </si>
  <si>
    <t>Расходы на капитальный ремонт объектов коммунальной инфраструктуры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</t>
  </si>
  <si>
    <t>Расходы на реализацию мероприятий по обеспечению качественными коммунальными услугами в рамках подпрограммы «Развитие жилищно-коммунального хозяйства» муниципальной программы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</si>
  <si>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 xml:space="preserve">Оплата ежемесячных взносов на капитальный ремонт муниципального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 </t>
  </si>
  <si>
    <t xml:space="preserve">Мероприятия по сопровождению программного обеспечения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 </t>
  </si>
  <si>
    <t>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</t>
  </si>
  <si>
    <t>Закупка товаров, работ, услуг в целях капитального ремонта  государственного (муниципального) имущества</t>
  </si>
  <si>
    <t>Расходы на ремонт автомобильных дорог общего пользования местного значения и искусственных сооружений на них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</si>
  <si>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</si>
  <si>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капитальный ремонт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</si>
  <si>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«Дорожное хозяйство» муниципальной программы Аксайского городского поселения «Развитие транспортной системы»</t>
  </si>
  <si>
    <t xml:space="preserve"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 «Комплексное благоустройство»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</si>
  <si>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</si>
  <si>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>Расходы по оценке муниципального имущества, признание прав и регулирование отношений по муниципальной собственности в рамках подпрограммы«Повышение эффективности управления  муниципальным имуществом» муниципальной программы Аксайского городского поселения «Управление и  распоряжение муниципальным имуществом»</t>
  </si>
  <si>
    <t>Расходы по инвентаризации и паспортизации муниципального имущества в рамках подпрограммы «Повышение эффективности управления муниципальным имуществом» муниципальной программы Аксайского городского поселения«Управление и распоряжение муниципальным имуществом»</t>
  </si>
  <si>
    <t>Проведение выборов депутатов Аксайского городского поселения в рамках непрограммных расходов органов местного самоуправления муниципального образования "Аксайское городское поселение"</t>
  </si>
  <si>
    <t>Иные выплаты персоналу государственных (муниципальных) органов, за исключением 
 фонда оплаты труда</t>
  </si>
  <si>
    <t>Иные выплаты персоналу государственных 
(муниципальных) органов, за исключением фонда оплаты труда</t>
  </si>
  <si>
    <t>000 1 14 06313 00 0000 430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</si>
  <si>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</si>
  <si>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государственная  собственность на которые не разграничена и которые расположены в границах городских поселений</t>
  </si>
  <si>
    <t>914 1 14 06313 13 0000 430</t>
  </si>
  <si>
    <t>Плата по соглашениям об установлении сервитута в отношении земельных участков после разграничения государственной  собственности на землю</t>
  </si>
  <si>
    <t>000 1 11 05320 00 0000 120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</si>
  <si>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</si>
  <si>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000 1 11 05314 13 0000 120</t>
  </si>
  <si>
    <t>000 1 11 05325 13 0000 120</t>
  </si>
  <si>
    <t>60602101</t>
  </si>
  <si>
    <t>010</t>
  </si>
  <si>
    <t>951 0104 8910000190 853</t>
  </si>
  <si>
    <t>951 0409 0410024120 831</t>
  </si>
  <si>
    <t xml:space="preserve">Расходы на строительство и реконструкцию объектов коммунальной инфраструктуры в рамках подрограммы "Развитие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</si>
  <si>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951 0502 0330044060 000</t>
  </si>
  <si>
    <t>951 0502 0330044060 244</t>
  </si>
  <si>
    <t>951 0502 0330044060 414</t>
  </si>
  <si>
    <t>951 1102 0510024220 123</t>
  </si>
  <si>
    <t>Иные выплаты, за исключением фонда оплаты труда государственных (муниципальных) органов, лицам, привлекаемым согласно законодательства для выполнения отдельных полномочий</t>
  </si>
  <si>
    <t xml:space="preserve"> Расходы на выплаты по оплате труда работников органов местного самоуправления муниципального образования "Аксайское городское поселение" в рамках обеспечения функционирования Главы Аксайского городского поселения </t>
  </si>
  <si>
    <t>Иные выплаты персоналу государственных (муниципальных) органо, за исключением фонда оплаты труда</t>
  </si>
  <si>
    <t>Подпрограмма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</t>
  </si>
  <si>
    <t>Подпрограммы «Развитие информационных технологий» муниципальной программы Аксайского городского поселения «Информационное общество»</t>
  </si>
  <si>
    <t>Уплата иных платежей</t>
  </si>
  <si>
    <t>Непрограммные расходы органа местного самоуправления муниципального образования "Аксайское городское поселение"</t>
  </si>
  <si>
    <t> Расходы на осуществление полномочий по определению в сответствии с частью 1 статьи 11.2 Областного закона от 25 октября 2002 года №273-3С "Об административных правонарушениях" перечня должностных лиц,уполномоченных составлять протоколы об административных правонарушениях в рамках непрограммных  расходов органов местного самоуправления муниципального образования "Аксайское городское поселение"</t>
  </si>
  <si>
    <t xml:space="preserve">Проведение выборов </t>
  </si>
  <si>
    <t>951 0107 9930000000 000</t>
  </si>
  <si>
    <t>Подпрограмма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</si>
  <si>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>Закупка товаров, работ, услуг в сфере 
 информационно-коммуникационных технологий</t>
  </si>
  <si>
    <t>Подпрограмма «Развитие информационных технологий» муниципальной программы Аксайского городского поселения  «Информационное общество»</t>
  </si>
  <si>
    <t xml:space="preserve">Подпрограмма «Формирование патриотизма в молодежной среде» муниципальной программы Аксайского городского  поселения «Молодежь Аксая» </t>
  </si>
  <si>
    <t>Исполнение судебных актов по искам к Аксайскому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расходов органов местного самоуправления муниципального образования "Аксайское  городское поселение"</t>
  </si>
  <si>
    <t>Исполнение судебных актов Российской Федерации и мировых соглашений по  возмещению вреда, причиненного в результате незаконных действий (бездействия) органов государственной  власти (государственных органов), органов местного самоуправления либо должностных лиц этих органов, а  также в результате деятельности казенных учреждений</t>
  </si>
  <si>
    <t>Другие общегосударственные вопросы</t>
  </si>
  <si>
    <t>Подпрограмма «Пожарная безопасность»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</si>
  <si>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</si>
  <si>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Аксайского городского поселения поселения «Защита населения и  территории от чрезвычайных ситуаций, обеспечение пожарной безопасности и безопасности людей на водных  объектах» </t>
  </si>
  <si>
    <t xml:space="preserve">Подпрограмма "Обеспечение безопасности на воде" 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</si>
  <si>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 xml:space="preserve">Подпрограмма "Профилактика экстремизма и терроризма"  муниципальной программы Аксайского городского поселения"Обеспечение  общественного порядка и противодействие преступности" </t>
  </si>
  <si>
    <t>Подпрограмма "Повышение эффективности управления лесным хозяйством" муниципальной программы Аксайского городского поселения  "Управление лесным хозяйством"</t>
  </si>
  <si>
    <t xml:space="preserve">Подпрограмма  «Комплексное благоустройство»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</si>
  <si>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Подпрограмма «Дорожное хозяйство» муниципальной программы Аксайского городского поселения «Развитие транспортной системы»</t>
  </si>
  <si>
    <t>Исполнение судебных актов Российской Федерации и мировых соглашений по  возмещению вреда, причиненного в результате незаконных действий (бездействия) органов государственной 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</si>
  <si>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Бюджетные инвестиции в объекты капитального строительства  государственной (муниципальной) собственности</t>
  </si>
  <si>
    <t xml:space="preserve">Расходы на ремонт и содержание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 </t>
  </si>
  <si>
    <t xml:space="preserve">Подпрограмма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 </t>
  </si>
  <si>
    <t xml:space="preserve">Подпрограмма «Архитектура и градостроительство» муниципальной программы Аксайского городского поселения «Градостроительная политика поселения» </t>
  </si>
  <si>
    <t xml:space="preserve"> Мероприятия по архитектуре и градостроительству в рамках подпрограммы «Архитектура и градостроительство» муниципальной программы Аксайского городского поселения "Градостроительная политика поселения» </t>
  </si>
  <si>
    <t xml:space="preserve">Подпрограмма «Капитальный  ремонт многоквартирных домов и создание условий управления многоквартирными домами» муниципальной 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</si>
  <si>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 xml:space="preserve">Подпрограмма «Переселение граждан из жилищного фонда, признанного непригодным для проживания,  аварийным и подлежащим сносу» муниципальной 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</si>
  <si>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 xml:space="preserve"> Расходы на обеспечение мероприятий по ликвидации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жилищного фонда, признанного непригодным для проживания,  аварийным и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</si>
  <si>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строительстваза счет средств бюджета поселения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</si>
  <si>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 xml:space="preserve">Подпрограмма «Развитие жилищно-коммунального хозяйства»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</si>
  <si>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Подпрограмма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</si>
  <si>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Подпрограмма «Комплексное благоустройство» муниципальной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</si>
  <si>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Подпрограмма "Энергосбережения и повышение энергетической эффективности" муниципальной программы Аскайского городского поселения "Энергоэффективность и повышение энергосбережения"</t>
  </si>
  <si>
    <t> Расходы на повышение энергоэффективности в коммунальном хозяйстве в рамках подпрограммы "Энергосбережения и повышение энергетической эффективности" муниципальной программы Аскайского городского поселения "Энергоэффективность и повышение энергосбережения"</t>
  </si>
  <si>
    <t xml:space="preserve">Подпрограмма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</si>
  <si>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Подпрограмма «Уличное освещение» муниципальной программы Аксайского городского поселения «Развитие транспортной системы»</t>
  </si>
  <si>
    <t>Бюджетные инвестиции в объекты капитального строительства государственной  (муниципальной) собственности</t>
  </si>
  <si>
    <t>Подпрограмма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</si>
  <si>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</t>
  </si>
  <si>
    <t>Взносы по обязательному социальному страхованию на  выплаты по оплате труда работников и иные выплаты работникам казенных учреждений</t>
  </si>
  <si>
    <t>Иные выплаты персоналу государственных (муниципальных)  органов, за исключением фонда оплаты труд</t>
  </si>
  <si>
    <t xml:space="preserve">Подпрограмма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 </t>
  </si>
  <si>
    <t>Подпрограмма «Организация культурного досуга» муниципальной программы Аксайского городского поселения «Развитие культуры»</t>
  </si>
  <si>
    <t>Подпрограмма «Охрана объектов исторического и культурного наследия" муниципальной программы Аксайского городского поселения «Развитие культуры»</t>
  </si>
  <si>
    <t>Иные пенсии, социальные доплаты к пенсиям</t>
  </si>
  <si>
    <t xml:space="preserve">Подпрограмма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</si>
  <si>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Подпрограмма «Развитие физической культуры и массового спорта» муниципальной программы Аксайского городского поселения «Развитие физической культуры и спорта»</t>
  </si>
  <si>
    <t>Подпрограмма "Развитие инфраструктуры спорта" муниципальной программы Аксайского городского поселения «Развитие физической культуры и спорта»</t>
  </si>
  <si>
    <t>Подпрограмма «Школьный спорт» муниципальной программы Аксайского городского поселения «Развитие физической культуры и спорта»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</si>
  <si>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</si>
  <si>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 продажи  земельных   участков, находящихся в государственной и муниципальной собственности </t>
  </si>
  <si>
    <t>Доходы     от    продажи    земельных    участков,     государственная  собственность  на   которые   не   разграничена</t>
  </si>
  <si>
    <t>Прочие неналоговые доходы бюджетов городских поселений</t>
  </si>
  <si>
    <t>Субвенции бюджетам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</si>
  <si>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</si>
  <si>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000 2 18 05000 13 0000 180</t>
  </si>
  <si>
    <t>000 1 06 06030 00 0000 110</t>
  </si>
  <si>
    <t>000 1 17 01050 13 0000 180</t>
  </si>
  <si>
    <t>Невыясненные поступления, зачисляемые в бюджеты городских поселений</t>
  </si>
  <si>
    <t>Доходы бюджетов городских поселений от возврата организациями остатков субсидий прошлых лет</t>
  </si>
  <si>
    <t>Доходы бюджетов городских поселений от возврата иными организациями остатков субсидий прошлых лет</t>
  </si>
  <si>
    <t>951 1 11 05325 13 0000 120</t>
  </si>
  <si>
    <t>000 1 11 07015 13 0000 120</t>
  </si>
  <si>
    <t>000 1 11 09000 00 0000 120</t>
  </si>
  <si>
    <t>ИНН</t>
  </si>
  <si>
    <t>по ОКТМО</t>
  </si>
  <si>
    <t>на 01 июня 2016 года</t>
  </si>
  <si>
    <t>951 0104 8910000190 243</t>
  </si>
  <si>
    <t xml:space="preserve">Мероприятия по обеспечению общественного порядка в рамках подпрограммы "Профилактика экстремизма и терроризма"  муниципальной программы Аксайского городского поселения"Обеспечение  общественного порядка и противодействие преступности" </t>
  </si>
  <si>
    <t>951 0314 0820024280 000</t>
  </si>
  <si>
    <t>951 0314 0820024280 244</t>
  </si>
  <si>
    <t>951 0409 0410073460 000</t>
  </si>
  <si>
    <t>951 0409 0410073460 243</t>
  </si>
  <si>
    <t>Расходы на капитальный ремонт муниципальных объектов транспортной инфрастуктуры в рамках  подпрограммы «Дорожное хозяйство» муниципальной программы Аксайского городского поселения «Развитие транспортной системы»</t>
  </si>
  <si>
    <t>Софинансирование расходов на капитальный ремонт муниципальных объектов транспортной инфрастуктуры в рамках  подпрограммы «Дорожное хозяйство» муниципальной программы Аксайского городского поселения «Развитие транспортной системы»</t>
  </si>
  <si>
    <t>951 0409 04100S3460 000</t>
  </si>
  <si>
    <t>951 0409 04100S3460 243</t>
  </si>
  <si>
    <t>"06" июня  2016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</si>
</sst>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7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24" xfId="0" applyNumberFormat="1" applyFont="1" applyFill="1" applyBorder="1" applyAlignment="1">
      <alignment horizontal="left" wrapText="1"/>
    </xf>
    <xf numFmtId="0" fontId="4" fillId="33" borderId="25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28" xfId="0" applyFont="1" applyFill="1" applyBorder="1" applyAlignment="1">
      <alignment horizontal="left"/>
    </xf>
    <xf numFmtId="0" fontId="4" fillId="33" borderId="29" xfId="0" applyNumberFormat="1" applyFont="1" applyFill="1" applyBorder="1" applyAlignment="1">
      <alignment horizontal="left" wrapText="1"/>
    </xf>
    <xf numFmtId="4" fontId="4" fillId="33" borderId="30" xfId="0" applyNumberFormat="1" applyFont="1" applyFill="1" applyBorder="1" applyAlignment="1">
      <alignment horizontal="right"/>
    </xf>
    <xf numFmtId="0" fontId="4" fillId="33" borderId="31" xfId="0" applyNumberFormat="1" applyFont="1" applyFill="1" applyBorder="1" applyAlignment="1">
      <alignment horizontal="left" wrapText="1"/>
    </xf>
    <xf numFmtId="4" fontId="4" fillId="33" borderId="32" xfId="0" applyNumberFormat="1" applyFont="1" applyFill="1" applyBorder="1" applyAlignment="1">
      <alignment horizontal="righ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7" fillId="33" borderId="38" xfId="0" applyNumberFormat="1" applyFont="1" applyFill="1" applyBorder="1" applyAlignment="1">
      <alignment horizontal="center"/>
    </xf>
    <xf numFmtId="4" fontId="7" fillId="33" borderId="38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0" xfId="0" applyFont="1" applyFill="1" applyBorder="1" applyAlignment="1">
      <alignment horizontal="left"/>
    </xf>
    <xf numFmtId="0" fontId="0" fillId="33" borderId="40" xfId="0" applyFont="1" applyFill="1" applyBorder="1" applyAlignment="1">
      <alignment/>
    </xf>
    <xf numFmtId="49" fontId="0" fillId="33" borderId="40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2" xfId="0" applyFont="1" applyFill="1" applyBorder="1" applyAlignment="1">
      <alignment/>
    </xf>
    <xf numFmtId="0" fontId="7" fillId="33" borderId="37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7" fillId="33" borderId="21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/>
    </xf>
    <xf numFmtId="0" fontId="4" fillId="33" borderId="43" xfId="0" applyNumberFormat="1" applyFont="1" applyFill="1" applyBorder="1" applyAlignment="1">
      <alignment horizontal="left" wrapText="1"/>
    </xf>
    <xf numFmtId="0" fontId="9" fillId="33" borderId="43" xfId="0" applyNumberFormat="1" applyFont="1" applyFill="1" applyBorder="1" applyAlignment="1">
      <alignment horizontal="left" vertical="center" wrapText="1"/>
    </xf>
    <xf numFmtId="4" fontId="12" fillId="33" borderId="16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" fontId="12" fillId="33" borderId="38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4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5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39" xfId="0" applyNumberFormat="1" applyFont="1" applyFill="1" applyBorder="1" applyAlignment="1">
      <alignment horizontal="left" wrapText="1"/>
    </xf>
    <xf numFmtId="3" fontId="4" fillId="33" borderId="37" xfId="0" applyNumberFormat="1" applyFont="1" applyFill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9" fontId="4" fillId="33" borderId="46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47" xfId="0" applyNumberFormat="1" applyFont="1" applyFill="1" applyBorder="1" applyAlignment="1">
      <alignment horizontal="center"/>
    </xf>
    <xf numFmtId="49" fontId="4" fillId="33" borderId="48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47" xfId="0" applyNumberFormat="1" applyFont="1" applyFill="1" applyBorder="1" applyAlignment="1">
      <alignment horizontal="center"/>
    </xf>
    <xf numFmtId="49" fontId="4" fillId="33" borderId="49" xfId="0" applyNumberFormat="1" applyFont="1" applyFill="1" applyBorder="1" applyAlignment="1">
      <alignment horizontal="centerContinuous"/>
    </xf>
    <xf numFmtId="49" fontId="4" fillId="33" borderId="50" xfId="0" applyNumberFormat="1" applyFont="1" applyFill="1" applyBorder="1" applyAlignment="1">
      <alignment horizontal="centerContinuous"/>
    </xf>
    <xf numFmtId="0" fontId="7" fillId="33" borderId="51" xfId="0" applyNumberFormat="1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1" fontId="4" fillId="33" borderId="1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0" xfId="0" applyFont="1" applyFill="1" applyBorder="1" applyAlignment="1">
      <alignment/>
    </xf>
    <xf numFmtId="0" fontId="0" fillId="33" borderId="40" xfId="0" applyFont="1" applyFill="1" applyBorder="1" applyAlignment="1">
      <alignment horizontal="left"/>
    </xf>
    <xf numFmtId="0" fontId="0" fillId="33" borderId="40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0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1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" fontId="7" fillId="33" borderId="52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53" xfId="0" applyNumberFormat="1" applyFont="1" applyFill="1" applyBorder="1" applyAlignment="1">
      <alignment horizontal="right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1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4" fillId="0" borderId="4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171" fontId="4" fillId="33" borderId="16" xfId="60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49" fontId="11" fillId="33" borderId="40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171" fontId="10" fillId="33" borderId="16" xfId="60" applyFont="1" applyFill="1" applyBorder="1" applyAlignment="1">
      <alignment horizontal="right"/>
    </xf>
    <xf numFmtId="0" fontId="10" fillId="33" borderId="25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right"/>
    </xf>
    <xf numFmtId="0" fontId="13" fillId="0" borderId="16" xfId="0" applyFont="1" applyFill="1" applyBorder="1" applyAlignment="1">
      <alignment horizontal="left" wrapText="1"/>
    </xf>
    <xf numFmtId="0" fontId="13" fillId="0" borderId="16" xfId="0" applyNumberFormat="1" applyFont="1" applyFill="1" applyBorder="1" applyAlignment="1">
      <alignment horizontal="left" wrapText="1"/>
    </xf>
    <xf numFmtId="4" fontId="4" fillId="34" borderId="16" xfId="0" applyNumberFormat="1" applyFont="1" applyFill="1" applyBorder="1" applyAlignment="1">
      <alignment horizontal="right"/>
    </xf>
    <xf numFmtId="4" fontId="55" fillId="33" borderId="16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left" wrapText="1"/>
    </xf>
    <xf numFmtId="0" fontId="15" fillId="0" borderId="16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right"/>
    </xf>
    <xf numFmtId="4" fontId="7" fillId="33" borderId="54" xfId="0" applyNumberFormat="1" applyFont="1" applyFill="1" applyBorder="1" applyAlignment="1">
      <alignment horizontal="right"/>
    </xf>
    <xf numFmtId="1" fontId="7" fillId="33" borderId="14" xfId="0" applyNumberFormat="1" applyFont="1" applyFill="1" applyBorder="1" applyAlignment="1">
      <alignment horizontal="center"/>
    </xf>
    <xf numFmtId="1" fontId="7" fillId="33" borderId="55" xfId="0" applyNumberFormat="1" applyFont="1" applyFill="1" applyBorder="1" applyAlignment="1">
      <alignment horizontal="center"/>
    </xf>
    <xf numFmtId="0" fontId="14" fillId="33" borderId="56" xfId="0" applyNumberFormat="1" applyFont="1" applyFill="1" applyBorder="1" applyAlignment="1">
      <alignment horizontal="left" wrapText="1"/>
    </xf>
    <xf numFmtId="0" fontId="14" fillId="33" borderId="16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" fontId="4" fillId="33" borderId="22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left" wrapText="1"/>
    </xf>
    <xf numFmtId="1" fontId="4" fillId="34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wrapText="1"/>
    </xf>
    <xf numFmtId="0" fontId="1" fillId="35" borderId="0" xfId="0" applyFont="1" applyFill="1" applyAlignment="1">
      <alignment/>
    </xf>
    <xf numFmtId="49" fontId="1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171" fontId="4" fillId="34" borderId="16" xfId="60" applyFont="1" applyFill="1" applyBorder="1" applyAlignment="1">
      <alignment horizontal="right"/>
    </xf>
    <xf numFmtId="0" fontId="4" fillId="34" borderId="16" xfId="0" applyFont="1" applyFill="1" applyBorder="1" applyAlignment="1">
      <alignment horizontal="left" wrapText="1"/>
    </xf>
    <xf numFmtId="49" fontId="4" fillId="34" borderId="16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right"/>
    </xf>
    <xf numFmtId="171" fontId="4" fillId="34" borderId="16" xfId="60" applyFont="1" applyFill="1" applyBorder="1" applyAlignment="1">
      <alignment horizontal="right"/>
    </xf>
    <xf numFmtId="0" fontId="7" fillId="34" borderId="24" xfId="0" applyNumberFormat="1" applyFont="1" applyFill="1" applyBorder="1" applyAlignment="1">
      <alignment horizontal="left" wrapText="1"/>
    </xf>
    <xf numFmtId="49" fontId="7" fillId="34" borderId="23" xfId="0" applyNumberFormat="1" applyFont="1" applyFill="1" applyBorder="1" applyAlignment="1">
      <alignment horizontal="center"/>
    </xf>
    <xf numFmtId="4" fontId="7" fillId="34" borderId="23" xfId="0" applyNumberFormat="1" applyFont="1" applyFill="1" applyBorder="1" applyAlignment="1">
      <alignment horizontal="right"/>
    </xf>
    <xf numFmtId="171" fontId="7" fillId="34" borderId="53" xfId="60" applyFont="1" applyFill="1" applyBorder="1" applyAlignment="1">
      <alignment horizontal="right"/>
    </xf>
    <xf numFmtId="0" fontId="4" fillId="34" borderId="57" xfId="0" applyNumberFormat="1" applyFont="1" applyFill="1" applyBorder="1" applyAlignment="1">
      <alignment horizontal="left" wrapText="1"/>
    </xf>
    <xf numFmtId="49" fontId="4" fillId="34" borderId="15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right"/>
    </xf>
    <xf numFmtId="171" fontId="4" fillId="34" borderId="15" xfId="60" applyFont="1" applyFill="1" applyBorder="1" applyAlignment="1">
      <alignment horizontal="right"/>
    </xf>
    <xf numFmtId="0" fontId="4" fillId="34" borderId="20" xfId="0" applyNumberFormat="1" applyFont="1" applyFill="1" applyBorder="1" applyAlignment="1">
      <alignment horizontal="left" wrapText="1"/>
    </xf>
    <xf numFmtId="4" fontId="10" fillId="34" borderId="16" xfId="0" applyNumberFormat="1" applyFont="1" applyFill="1" applyBorder="1" applyAlignment="1">
      <alignment horizontal="right"/>
    </xf>
    <xf numFmtId="0" fontId="4" fillId="34" borderId="25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1" fontId="4" fillId="34" borderId="10" xfId="60" applyFont="1" applyFill="1" applyBorder="1" applyAlignment="1">
      <alignment horizontal="right"/>
    </xf>
    <xf numFmtId="0" fontId="4" fillId="34" borderId="16" xfId="0" applyNumberFormat="1" applyFont="1" applyFill="1" applyBorder="1" applyAlignment="1">
      <alignment horizontal="left" wrapText="1"/>
    </xf>
    <xf numFmtId="0" fontId="7" fillId="34" borderId="16" xfId="0" applyNumberFormat="1" applyFont="1" applyFill="1" applyBorder="1" applyAlignment="1">
      <alignment horizontal="left" wrapText="1"/>
    </xf>
    <xf numFmtId="49" fontId="7" fillId="34" borderId="16" xfId="0" applyNumberFormat="1" applyFont="1" applyFill="1" applyBorder="1" applyAlignment="1">
      <alignment horizontal="center"/>
    </xf>
    <xf numFmtId="4" fontId="7" fillId="34" borderId="16" xfId="0" applyNumberFormat="1" applyFont="1" applyFill="1" applyBorder="1" applyAlignment="1">
      <alignment horizontal="right"/>
    </xf>
    <xf numFmtId="0" fontId="7" fillId="34" borderId="58" xfId="0" applyNumberFormat="1" applyFont="1" applyFill="1" applyBorder="1" applyAlignment="1">
      <alignment horizontal="left" wrapText="1"/>
    </xf>
    <xf numFmtId="49" fontId="7" fillId="34" borderId="38" xfId="0" applyNumberFormat="1" applyFont="1" applyFill="1" applyBorder="1" applyAlignment="1">
      <alignment horizontal="center"/>
    </xf>
    <xf numFmtId="4" fontId="7" fillId="34" borderId="38" xfId="0" applyNumberFormat="1" applyFont="1" applyFill="1" applyBorder="1" applyAlignment="1">
      <alignment horizontal="right"/>
    </xf>
    <xf numFmtId="4" fontId="7" fillId="34" borderId="38" xfId="0" applyNumberFormat="1" applyFont="1" applyFill="1" applyBorder="1" applyAlignment="1">
      <alignment horizontal="right"/>
    </xf>
    <xf numFmtId="171" fontId="7" fillId="34" borderId="44" xfId="6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right"/>
    </xf>
    <xf numFmtId="0" fontId="9" fillId="34" borderId="16" xfId="0" applyNumberFormat="1" applyFont="1" applyFill="1" applyBorder="1" applyAlignment="1">
      <alignment horizontal="left" vertical="center" wrapText="1"/>
    </xf>
    <xf numFmtId="49" fontId="7" fillId="34" borderId="38" xfId="0" applyNumberFormat="1" applyFont="1" applyFill="1" applyBorder="1" applyAlignment="1">
      <alignment horizontal="center"/>
    </xf>
    <xf numFmtId="171" fontId="4" fillId="34" borderId="10" xfId="60" applyFont="1" applyFill="1" applyBorder="1" applyAlignment="1">
      <alignment horizontal="right"/>
    </xf>
    <xf numFmtId="49" fontId="4" fillId="33" borderId="52" xfId="0" applyNumberFormat="1" applyFont="1" applyFill="1" applyBorder="1" applyAlignment="1">
      <alignment horizontal="center"/>
    </xf>
    <xf numFmtId="0" fontId="13" fillId="34" borderId="16" xfId="0" applyNumberFormat="1" applyFont="1" applyFill="1" applyBorder="1" applyAlignment="1">
      <alignment horizontal="left" wrapText="1"/>
    </xf>
    <xf numFmtId="0" fontId="13" fillId="34" borderId="16" xfId="0" applyFont="1" applyFill="1" applyBorder="1" applyAlignment="1">
      <alignment horizontal="left" wrapText="1"/>
    </xf>
    <xf numFmtId="49" fontId="4" fillId="33" borderId="59" xfId="0" applyNumberFormat="1" applyFont="1" applyFill="1" applyBorder="1" applyAlignment="1">
      <alignment horizontal="center"/>
    </xf>
    <xf numFmtId="4" fontId="4" fillId="33" borderId="60" xfId="0" applyNumberFormat="1" applyFont="1" applyFill="1" applyBorder="1" applyAlignment="1">
      <alignment horizontal="right"/>
    </xf>
    <xf numFmtId="4" fontId="4" fillId="33" borderId="61" xfId="0" applyNumberFormat="1" applyFont="1" applyFill="1" applyBorder="1" applyAlignment="1">
      <alignment horizontal="right"/>
    </xf>
    <xf numFmtId="171" fontId="4" fillId="33" borderId="60" xfId="60" applyFont="1" applyFill="1" applyBorder="1" applyAlignment="1">
      <alignment horizontal="right"/>
    </xf>
    <xf numFmtId="0" fontId="4" fillId="34" borderId="62" xfId="0" applyNumberFormat="1" applyFont="1" applyFill="1" applyBorder="1" applyAlignment="1">
      <alignment horizontal="left" wrapText="1"/>
    </xf>
    <xf numFmtId="49" fontId="4" fillId="33" borderId="63" xfId="0" applyNumberFormat="1" applyFont="1" applyFill="1" applyBorder="1" applyAlignment="1">
      <alignment horizontal="center"/>
    </xf>
    <xf numFmtId="0" fontId="7" fillId="34" borderId="51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7" fillId="33" borderId="60" xfId="0" applyNumberFormat="1" applyFont="1" applyFill="1" applyBorder="1" applyAlignment="1">
      <alignment horizontal="left" wrapText="1"/>
    </xf>
    <xf numFmtId="49" fontId="4" fillId="33" borderId="24" xfId="0" applyNumberFormat="1" applyFont="1" applyFill="1" applyBorder="1" applyAlignment="1">
      <alignment horizontal="center"/>
    </xf>
    <xf numFmtId="49" fontId="7" fillId="33" borderId="52" xfId="0" applyNumberFormat="1" applyFont="1" applyFill="1" applyBorder="1" applyAlignment="1">
      <alignment horizontal="center"/>
    </xf>
    <xf numFmtId="0" fontId="55" fillId="34" borderId="16" xfId="0" applyNumberFormat="1" applyFont="1" applyFill="1" applyBorder="1" applyAlignment="1">
      <alignment horizontal="left" wrapText="1"/>
    </xf>
    <xf numFmtId="49" fontId="55" fillId="33" borderId="52" xfId="0" applyNumberFormat="1" applyFont="1" applyFill="1" applyBorder="1" applyAlignment="1">
      <alignment horizontal="center"/>
    </xf>
    <xf numFmtId="0" fontId="7" fillId="33" borderId="56" xfId="0" applyNumberFormat="1" applyFont="1" applyFill="1" applyBorder="1" applyAlignment="1">
      <alignment horizontal="left" wrapText="1"/>
    </xf>
    <xf numFmtId="49" fontId="4" fillId="33" borderId="63" xfId="0" applyNumberFormat="1" applyFont="1" applyFill="1" applyBorder="1" applyAlignment="1">
      <alignment horizontal="center"/>
    </xf>
    <xf numFmtId="49" fontId="55" fillId="34" borderId="16" xfId="0" applyNumberFormat="1" applyFont="1" applyFill="1" applyBorder="1" applyAlignment="1">
      <alignment horizontal="center"/>
    </xf>
    <xf numFmtId="4" fontId="55" fillId="34" borderId="16" xfId="0" applyNumberFormat="1" applyFont="1" applyFill="1" applyBorder="1" applyAlignment="1">
      <alignment horizontal="right"/>
    </xf>
    <xf numFmtId="171" fontId="55" fillId="34" borderId="16" xfId="60" applyFont="1" applyFill="1" applyBorder="1" applyAlignment="1">
      <alignment horizontal="right"/>
    </xf>
    <xf numFmtId="0" fontId="4" fillId="33" borderId="64" xfId="0" applyNumberFormat="1" applyFont="1" applyFill="1" applyBorder="1" applyAlignment="1">
      <alignment horizontal="left" wrapText="1"/>
    </xf>
    <xf numFmtId="0" fontId="10" fillId="33" borderId="57" xfId="0" applyNumberFormat="1" applyFont="1" applyFill="1" applyBorder="1" applyAlignment="1">
      <alignment horizontal="left" wrapText="1"/>
    </xf>
    <xf numFmtId="0" fontId="4" fillId="33" borderId="62" xfId="0" applyNumberFormat="1" applyFont="1" applyFill="1" applyBorder="1" applyAlignment="1">
      <alignment horizontal="left" wrapText="1"/>
    </xf>
    <xf numFmtId="4" fontId="55" fillId="34" borderId="43" xfId="0" applyNumberFormat="1" applyFont="1" applyFill="1" applyBorder="1" applyAlignment="1">
      <alignment horizontal="right"/>
    </xf>
    <xf numFmtId="0" fontId="55" fillId="33" borderId="60" xfId="0" applyFont="1" applyFill="1" applyBorder="1" applyAlignment="1">
      <alignment horizontal="center"/>
    </xf>
    <xf numFmtId="0" fontId="56" fillId="33" borderId="0" xfId="0" applyFont="1" applyFill="1" applyAlignment="1">
      <alignment horizontal="right"/>
    </xf>
    <xf numFmtId="0" fontId="4" fillId="33" borderId="6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54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218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52.00390625" style="114" customWidth="1"/>
    <col min="2" max="2" width="8.875" style="114" customWidth="1"/>
    <col min="3" max="3" width="30.375" style="114" customWidth="1"/>
    <col min="4" max="4" width="20.625" style="114" customWidth="1"/>
    <col min="5" max="5" width="17.375" style="204" customWidth="1"/>
    <col min="6" max="6" width="16.375" style="204" customWidth="1"/>
    <col min="7" max="7" width="9.125" style="114" customWidth="1"/>
    <col min="8" max="8" width="10.625" style="114" bestFit="1" customWidth="1"/>
    <col min="9" max="9" width="18.25390625" style="114" bestFit="1" customWidth="1"/>
    <col min="10" max="10" width="9.125" style="114" customWidth="1"/>
    <col min="11" max="11" width="10.625" style="114" bestFit="1" customWidth="1"/>
    <col min="12" max="12" width="14.125" style="114" bestFit="1" customWidth="1"/>
    <col min="13" max="15" width="7.25390625" style="114" bestFit="1" customWidth="1"/>
    <col min="16" max="16384" width="9.125" style="114" customWidth="1"/>
  </cols>
  <sheetData>
    <row r="1" spans="1:5" ht="15">
      <c r="A1" s="303" t="s">
        <v>175</v>
      </c>
      <c r="B1" s="303"/>
      <c r="C1" s="303"/>
      <c r="D1" s="303"/>
      <c r="E1" s="303"/>
    </row>
    <row r="2" spans="1:6" ht="15.75" thickBot="1">
      <c r="A2" s="27"/>
      <c r="B2" s="63"/>
      <c r="C2" s="63"/>
      <c r="D2" s="63"/>
      <c r="E2" s="154"/>
      <c r="F2" s="155" t="s">
        <v>161</v>
      </c>
    </row>
    <row r="3" spans="1:6" ht="12.75">
      <c r="A3" s="304" t="s">
        <v>879</v>
      </c>
      <c r="B3" s="304"/>
      <c r="C3" s="304"/>
      <c r="D3" s="304"/>
      <c r="E3" s="305"/>
      <c r="F3" s="156" t="s">
        <v>172</v>
      </c>
    </row>
    <row r="4" spans="1:6" ht="12.75">
      <c r="A4" s="55"/>
      <c r="B4" s="28"/>
      <c r="C4" s="28"/>
      <c r="D4" s="28"/>
      <c r="E4" s="157" t="s">
        <v>167</v>
      </c>
      <c r="F4" s="158">
        <v>42522</v>
      </c>
    </row>
    <row r="5" spans="1:6" ht="13.5" thickBot="1">
      <c r="A5" s="19" t="s">
        <v>180</v>
      </c>
      <c r="B5" s="19"/>
      <c r="C5" s="19"/>
      <c r="D5" s="20"/>
      <c r="E5" s="157" t="s">
        <v>166</v>
      </c>
      <c r="F5" s="159" t="s">
        <v>297</v>
      </c>
    </row>
    <row r="6" spans="1:6" ht="13.5" thickBot="1">
      <c r="A6" s="19" t="s">
        <v>87</v>
      </c>
      <c r="B6" s="19"/>
      <c r="C6" s="19"/>
      <c r="D6" s="20"/>
      <c r="E6" s="295" t="s">
        <v>877</v>
      </c>
      <c r="F6" s="294">
        <v>6102021522</v>
      </c>
    </row>
    <row r="7" spans="1:6" ht="12.75">
      <c r="A7" s="19" t="s">
        <v>296</v>
      </c>
      <c r="B7" s="19"/>
      <c r="C7" s="19"/>
      <c r="D7" s="20"/>
      <c r="E7" s="160" t="s">
        <v>181</v>
      </c>
      <c r="F7" s="161" t="s">
        <v>298</v>
      </c>
    </row>
    <row r="8" spans="1:6" ht="12.75">
      <c r="A8" s="29" t="s">
        <v>102</v>
      </c>
      <c r="B8" s="19"/>
      <c r="C8" s="19"/>
      <c r="D8" s="20"/>
      <c r="E8" s="157" t="s">
        <v>878</v>
      </c>
      <c r="F8" s="162" t="s">
        <v>798</v>
      </c>
    </row>
    <row r="9" spans="1:6" ht="13.5" thickBot="1">
      <c r="A9" s="19" t="s">
        <v>43</v>
      </c>
      <c r="B9" s="19"/>
      <c r="C9" s="19" t="s">
        <v>6</v>
      </c>
      <c r="D9" s="20"/>
      <c r="E9" s="56"/>
      <c r="F9" s="163" t="s">
        <v>42</v>
      </c>
    </row>
    <row r="10" spans="1:6" ht="15">
      <c r="A10" s="115"/>
      <c r="B10" s="30"/>
      <c r="C10" s="30" t="s">
        <v>168</v>
      </c>
      <c r="D10" s="20"/>
      <c r="E10" s="205"/>
      <c r="F10" s="130"/>
    </row>
    <row r="11" spans="1:6" ht="12.75" customHeight="1" hidden="1">
      <c r="A11" s="117"/>
      <c r="B11" s="117"/>
      <c r="C11" s="118"/>
      <c r="D11" s="119"/>
      <c r="E11" s="206"/>
      <c r="F11" s="130"/>
    </row>
    <row r="12" spans="1:6" ht="12.75">
      <c r="A12" s="297" t="s">
        <v>162</v>
      </c>
      <c r="B12" s="23"/>
      <c r="C12" s="5"/>
      <c r="D12" s="120"/>
      <c r="E12" s="300" t="s">
        <v>41</v>
      </c>
      <c r="F12" s="135"/>
    </row>
    <row r="13" spans="1:6" ht="12.75">
      <c r="A13" s="298"/>
      <c r="B13" s="24" t="s">
        <v>163</v>
      </c>
      <c r="C13" s="33" t="s">
        <v>182</v>
      </c>
      <c r="D13" s="6" t="s">
        <v>173</v>
      </c>
      <c r="E13" s="301"/>
      <c r="F13" s="147"/>
    </row>
    <row r="14" spans="1:6" ht="12.75">
      <c r="A14" s="298"/>
      <c r="B14" s="24" t="s">
        <v>164</v>
      </c>
      <c r="C14" s="33" t="s">
        <v>183</v>
      </c>
      <c r="D14" s="6" t="s">
        <v>174</v>
      </c>
      <c r="E14" s="301"/>
      <c r="F14" s="8" t="s">
        <v>40</v>
      </c>
    </row>
    <row r="15" spans="1:6" ht="12.75">
      <c r="A15" s="298"/>
      <c r="B15" s="24" t="s">
        <v>165</v>
      </c>
      <c r="C15" s="33" t="s">
        <v>184</v>
      </c>
      <c r="D15" s="8" t="s">
        <v>39</v>
      </c>
      <c r="E15" s="301"/>
      <c r="F15" s="8" t="s">
        <v>39</v>
      </c>
    </row>
    <row r="16" spans="1:6" ht="12.75">
      <c r="A16" s="299"/>
      <c r="B16" s="25"/>
      <c r="C16" s="25"/>
      <c r="D16" s="26"/>
      <c r="E16" s="302"/>
      <c r="F16" s="148"/>
    </row>
    <row r="17" spans="1:9" ht="13.5" thickBot="1">
      <c r="A17" s="67">
        <v>1</v>
      </c>
      <c r="B17" s="35">
        <v>2</v>
      </c>
      <c r="C17" s="35">
        <v>3</v>
      </c>
      <c r="D17" s="36">
        <v>4</v>
      </c>
      <c r="E17" s="136">
        <v>5</v>
      </c>
      <c r="F17" s="136">
        <v>6</v>
      </c>
      <c r="H17" s="121"/>
      <c r="I17" s="121"/>
    </row>
    <row r="18" spans="1:9" ht="20.25" customHeight="1" thickBot="1">
      <c r="A18" s="68" t="s">
        <v>198</v>
      </c>
      <c r="B18" s="269" t="s">
        <v>799</v>
      </c>
      <c r="C18" s="272" t="s">
        <v>179</v>
      </c>
      <c r="D18" s="273">
        <f>D19+D171</f>
        <v>312962995.24</v>
      </c>
      <c r="E18" s="274">
        <f>E19+E171</f>
        <v>108095204.71000001</v>
      </c>
      <c r="F18" s="275">
        <f>SUM(D18)-E18</f>
        <v>204867790.53</v>
      </c>
      <c r="H18" s="121"/>
      <c r="I18" s="121"/>
    </row>
    <row r="19" spans="1:9" ht="21.75" customHeight="1" thickBot="1">
      <c r="A19" s="296" t="s">
        <v>199</v>
      </c>
      <c r="B19" s="269" t="s">
        <v>799</v>
      </c>
      <c r="C19" s="49" t="s">
        <v>200</v>
      </c>
      <c r="D19" s="50">
        <f>D21+D41+D51+D73+D84+D93+D139+D149+D162</f>
        <v>277626800</v>
      </c>
      <c r="E19" s="50">
        <f>E21+E41+E51+E73+E84+E93+E139+E149+E162+E135</f>
        <v>108094609.47000001</v>
      </c>
      <c r="F19" s="150">
        <f>SUM(D19)-E19</f>
        <v>169532190.52999997</v>
      </c>
      <c r="H19" s="121"/>
      <c r="I19" s="121"/>
    </row>
    <row r="20" spans="1:9" ht="21.75" customHeight="1" hidden="1" thickBot="1">
      <c r="A20" s="151"/>
      <c r="B20" s="152"/>
      <c r="C20" s="153"/>
      <c r="D20" s="50"/>
      <c r="E20" s="139"/>
      <c r="F20" s="149"/>
      <c r="H20" s="121"/>
      <c r="I20" s="121"/>
    </row>
    <row r="21" spans="1:9" ht="22.5" customHeight="1" thickBot="1">
      <c r="A21" s="241" t="s">
        <v>201</v>
      </c>
      <c r="B21" s="269" t="s">
        <v>799</v>
      </c>
      <c r="C21" s="242" t="s">
        <v>202</v>
      </c>
      <c r="D21" s="243">
        <f>D22</f>
        <v>97603500</v>
      </c>
      <c r="E21" s="243">
        <f>E22</f>
        <v>36891630.68</v>
      </c>
      <c r="F21" s="244">
        <f>SUM(D21)-E21</f>
        <v>60711869.32</v>
      </c>
      <c r="H21" s="121"/>
      <c r="I21" s="121"/>
    </row>
    <row r="22" spans="1:9" ht="20.25" customHeight="1" thickBot="1">
      <c r="A22" s="276" t="s">
        <v>203</v>
      </c>
      <c r="B22" s="269" t="s">
        <v>799</v>
      </c>
      <c r="C22" s="246" t="s">
        <v>204</v>
      </c>
      <c r="D22" s="247">
        <f>D23+D27+D33</f>
        <v>97603500</v>
      </c>
      <c r="E22" s="247">
        <f>E23+E27+E33</f>
        <v>36891630.68</v>
      </c>
      <c r="F22" s="248">
        <f>SUM(D22)-E22</f>
        <v>60711869.32</v>
      </c>
      <c r="H22" s="121"/>
      <c r="I22" s="121"/>
    </row>
    <row r="23" spans="1:9" ht="60.75" customHeight="1" thickBot="1">
      <c r="A23" s="256" t="s">
        <v>218</v>
      </c>
      <c r="B23" s="277" t="s">
        <v>799</v>
      </c>
      <c r="C23" s="238" t="s">
        <v>205</v>
      </c>
      <c r="D23" s="239">
        <v>97603500</v>
      </c>
      <c r="E23" s="215">
        <f>E24</f>
        <v>35054881.74</v>
      </c>
      <c r="F23" s="236">
        <f aca="true" t="shared" si="0" ref="F23:F40">SUM(D23)-E23</f>
        <v>62548618.26</v>
      </c>
      <c r="H23" s="121"/>
      <c r="I23" s="121"/>
    </row>
    <row r="24" spans="1:9" ht="56.25" customHeight="1" thickBot="1">
      <c r="A24" s="245" t="s">
        <v>218</v>
      </c>
      <c r="B24" s="269" t="s">
        <v>799</v>
      </c>
      <c r="C24" s="238" t="s">
        <v>206</v>
      </c>
      <c r="D24" s="239">
        <v>97603500</v>
      </c>
      <c r="E24" s="215">
        <v>35054881.74</v>
      </c>
      <c r="F24" s="236">
        <f t="shared" si="0"/>
        <v>62548618.26</v>
      </c>
      <c r="H24" s="121"/>
      <c r="I24" s="121"/>
    </row>
    <row r="25" spans="1:9" ht="46.5" customHeight="1" hidden="1">
      <c r="A25" s="249" t="s">
        <v>207</v>
      </c>
      <c r="B25" s="269" t="s">
        <v>799</v>
      </c>
      <c r="C25" s="238" t="s">
        <v>208</v>
      </c>
      <c r="D25" s="239">
        <v>97603500</v>
      </c>
      <c r="E25" s="215">
        <v>19355404.15</v>
      </c>
      <c r="F25" s="236">
        <f t="shared" si="0"/>
        <v>78248095.85</v>
      </c>
      <c r="H25" s="121"/>
      <c r="I25" s="121"/>
    </row>
    <row r="26" spans="1:9" ht="48" customHeight="1" hidden="1">
      <c r="A26" s="251" t="s">
        <v>207</v>
      </c>
      <c r="B26" s="152"/>
      <c r="C26" s="238" t="s">
        <v>209</v>
      </c>
      <c r="D26" s="239">
        <v>97603500</v>
      </c>
      <c r="E26" s="215">
        <v>19355404.15</v>
      </c>
      <c r="F26" s="236">
        <f t="shared" si="0"/>
        <v>78248095.85</v>
      </c>
      <c r="H26" s="121"/>
      <c r="I26" s="121"/>
    </row>
    <row r="27" spans="1:9" ht="83.25" customHeight="1" thickBot="1">
      <c r="A27" s="256" t="s">
        <v>220</v>
      </c>
      <c r="B27" s="277" t="s">
        <v>799</v>
      </c>
      <c r="C27" s="238" t="s">
        <v>210</v>
      </c>
      <c r="D27" s="239">
        <v>0</v>
      </c>
      <c r="E27" s="215">
        <f>E32</f>
        <v>92651.44</v>
      </c>
      <c r="F27" s="236">
        <f t="shared" si="0"/>
        <v>-92651.44</v>
      </c>
      <c r="H27" s="121"/>
      <c r="I27" s="121"/>
    </row>
    <row r="28" spans="1:9" ht="71.25" customHeight="1" hidden="1">
      <c r="A28" s="245" t="s">
        <v>91</v>
      </c>
      <c r="B28" s="269" t="s">
        <v>799</v>
      </c>
      <c r="C28" s="238" t="s">
        <v>92</v>
      </c>
      <c r="D28" s="239" t="s">
        <v>197</v>
      </c>
      <c r="E28" s="215">
        <v>817119.4</v>
      </c>
      <c r="F28" s="236">
        <f t="shared" si="0"/>
        <v>-817119.4</v>
      </c>
      <c r="H28" s="121"/>
      <c r="I28" s="121"/>
    </row>
    <row r="29" spans="1:9" ht="72.75" customHeight="1" hidden="1">
      <c r="A29" s="249" t="s">
        <v>91</v>
      </c>
      <c r="B29" s="269" t="s">
        <v>799</v>
      </c>
      <c r="C29" s="238" t="s">
        <v>93</v>
      </c>
      <c r="D29" s="239" t="s">
        <v>197</v>
      </c>
      <c r="E29" s="215">
        <v>817119.4</v>
      </c>
      <c r="F29" s="236">
        <f t="shared" si="0"/>
        <v>-817119.4</v>
      </c>
      <c r="H29" s="121"/>
      <c r="I29" s="121"/>
    </row>
    <row r="30" spans="1:9" ht="57" customHeight="1" hidden="1">
      <c r="A30" s="249" t="s">
        <v>94</v>
      </c>
      <c r="B30" s="152"/>
      <c r="C30" s="238" t="s">
        <v>95</v>
      </c>
      <c r="D30" s="239" t="s">
        <v>197</v>
      </c>
      <c r="E30" s="215">
        <v>817119.4</v>
      </c>
      <c r="F30" s="236">
        <f t="shared" si="0"/>
        <v>-817119.4</v>
      </c>
      <c r="H30" s="121"/>
      <c r="I30" s="121"/>
    </row>
    <row r="31" spans="1:9" ht="59.25" customHeight="1" hidden="1">
      <c r="A31" s="249" t="s">
        <v>94</v>
      </c>
      <c r="B31" s="269" t="s">
        <v>799</v>
      </c>
      <c r="C31" s="238" t="s">
        <v>96</v>
      </c>
      <c r="D31" s="239" t="s">
        <v>197</v>
      </c>
      <c r="E31" s="215">
        <v>817119.4</v>
      </c>
      <c r="F31" s="236">
        <f t="shared" si="0"/>
        <v>-817119.4</v>
      </c>
      <c r="H31" s="121"/>
      <c r="I31" s="121"/>
    </row>
    <row r="32" spans="1:9" ht="86.25" customHeight="1" thickBot="1">
      <c r="A32" s="251" t="s">
        <v>220</v>
      </c>
      <c r="B32" s="269" t="s">
        <v>799</v>
      </c>
      <c r="C32" s="238" t="s">
        <v>219</v>
      </c>
      <c r="D32" s="239">
        <v>0</v>
      </c>
      <c r="E32" s="215">
        <v>92651.44</v>
      </c>
      <c r="F32" s="236">
        <f t="shared" si="0"/>
        <v>-92651.44</v>
      </c>
      <c r="H32" s="121"/>
      <c r="I32" s="121"/>
    </row>
    <row r="33" spans="1:9" ht="36.75" customHeight="1" thickBot="1">
      <c r="A33" s="256" t="s">
        <v>221</v>
      </c>
      <c r="B33" s="277" t="s">
        <v>799</v>
      </c>
      <c r="C33" s="238" t="s">
        <v>97</v>
      </c>
      <c r="D33" s="239">
        <v>0</v>
      </c>
      <c r="E33" s="215">
        <f>E34</f>
        <v>1744097.5</v>
      </c>
      <c r="F33" s="236">
        <f t="shared" si="0"/>
        <v>-1744097.5</v>
      </c>
      <c r="H33" s="121"/>
      <c r="I33" s="121"/>
    </row>
    <row r="34" spans="1:9" ht="36" customHeight="1" thickBot="1">
      <c r="A34" s="245" t="s">
        <v>221</v>
      </c>
      <c r="B34" s="269" t="s">
        <v>799</v>
      </c>
      <c r="C34" s="238" t="s">
        <v>98</v>
      </c>
      <c r="D34" s="239">
        <v>0</v>
      </c>
      <c r="E34" s="215">
        <v>1744097.5</v>
      </c>
      <c r="F34" s="236">
        <f t="shared" si="0"/>
        <v>-1744097.5</v>
      </c>
      <c r="H34" s="121"/>
      <c r="I34" s="121"/>
    </row>
    <row r="35" spans="1:9" ht="54.75" customHeight="1" hidden="1">
      <c r="A35" s="249" t="s">
        <v>99</v>
      </c>
      <c r="B35" s="269" t="s">
        <v>799</v>
      </c>
      <c r="C35" s="238" t="s">
        <v>100</v>
      </c>
      <c r="D35" s="239" t="s">
        <v>197</v>
      </c>
      <c r="E35" s="250">
        <v>0</v>
      </c>
      <c r="F35" s="236">
        <f t="shared" si="0"/>
        <v>0</v>
      </c>
      <c r="H35" s="121"/>
      <c r="I35" s="121"/>
    </row>
    <row r="36" spans="1:9" ht="59.25" customHeight="1" hidden="1">
      <c r="A36" s="249" t="s">
        <v>99</v>
      </c>
      <c r="B36" s="269" t="s">
        <v>799</v>
      </c>
      <c r="C36" s="238" t="s">
        <v>101</v>
      </c>
      <c r="D36" s="239" t="s">
        <v>197</v>
      </c>
      <c r="E36" s="250">
        <v>0</v>
      </c>
      <c r="F36" s="236">
        <f t="shared" si="0"/>
        <v>0</v>
      </c>
      <c r="H36" s="121"/>
      <c r="I36" s="121"/>
    </row>
    <row r="37" spans="1:9" ht="78.75" customHeight="1" hidden="1">
      <c r="A37" s="249" t="s">
        <v>106</v>
      </c>
      <c r="B37" s="269" t="s">
        <v>799</v>
      </c>
      <c r="C37" s="238" t="s">
        <v>107</v>
      </c>
      <c r="D37" s="239" t="s">
        <v>197</v>
      </c>
      <c r="E37" s="250">
        <v>0</v>
      </c>
      <c r="F37" s="236">
        <f t="shared" si="0"/>
        <v>0</v>
      </c>
      <c r="H37" s="121"/>
      <c r="I37" s="121"/>
    </row>
    <row r="38" spans="1:9" ht="79.5" customHeight="1" hidden="1" thickBot="1">
      <c r="A38" s="251" t="s">
        <v>106</v>
      </c>
      <c r="B38" s="152"/>
      <c r="C38" s="252" t="s">
        <v>108</v>
      </c>
      <c r="D38" s="253" t="s">
        <v>197</v>
      </c>
      <c r="E38" s="254">
        <v>0</v>
      </c>
      <c r="F38" s="255">
        <f t="shared" si="0"/>
        <v>0</v>
      </c>
      <c r="H38" s="121"/>
      <c r="I38" s="121"/>
    </row>
    <row r="39" spans="1:9" ht="72.75" customHeight="1" hidden="1">
      <c r="A39" s="256" t="s">
        <v>235</v>
      </c>
      <c r="B39" s="269" t="s">
        <v>799</v>
      </c>
      <c r="C39" s="238" t="s">
        <v>107</v>
      </c>
      <c r="D39" s="239" t="s">
        <v>197</v>
      </c>
      <c r="E39" s="250">
        <v>0</v>
      </c>
      <c r="F39" s="236">
        <f t="shared" si="0"/>
        <v>0</v>
      </c>
      <c r="H39" s="121"/>
      <c r="I39" s="121"/>
    </row>
    <row r="40" spans="1:9" ht="76.5" customHeight="1" hidden="1">
      <c r="A40" s="256" t="s">
        <v>235</v>
      </c>
      <c r="B40" s="269" t="s">
        <v>799</v>
      </c>
      <c r="C40" s="238" t="s">
        <v>108</v>
      </c>
      <c r="D40" s="239" t="s">
        <v>197</v>
      </c>
      <c r="E40" s="250">
        <v>0</v>
      </c>
      <c r="F40" s="236">
        <f t="shared" si="0"/>
        <v>0</v>
      </c>
      <c r="H40" s="121"/>
      <c r="I40" s="121"/>
    </row>
    <row r="41" spans="1:9" ht="25.5" customHeight="1" thickBot="1">
      <c r="A41" s="257" t="s">
        <v>156</v>
      </c>
      <c r="B41" s="269" t="s">
        <v>799</v>
      </c>
      <c r="C41" s="258" t="s">
        <v>146</v>
      </c>
      <c r="D41" s="259">
        <f>D42</f>
        <v>3345400</v>
      </c>
      <c r="E41" s="259">
        <f>E42</f>
        <v>1387357.8299999998</v>
      </c>
      <c r="F41" s="248">
        <f>SUM(D41)-E41</f>
        <v>1958042.1700000002</v>
      </c>
      <c r="H41" s="121"/>
      <c r="I41" s="121"/>
    </row>
    <row r="42" spans="1:9" ht="23.25" customHeight="1" thickBot="1">
      <c r="A42" s="256" t="s">
        <v>157</v>
      </c>
      <c r="B42" s="269" t="s">
        <v>799</v>
      </c>
      <c r="C42" s="238" t="s">
        <v>147</v>
      </c>
      <c r="D42" s="239">
        <f>D43+D45+D47+D49</f>
        <v>3345400</v>
      </c>
      <c r="E42" s="239">
        <f>E43+E45+E47+E49</f>
        <v>1387357.8299999998</v>
      </c>
      <c r="F42" s="236">
        <f aca="true" t="shared" si="1" ref="F42:F105">SUM(D42)-E42</f>
        <v>1958042.1700000002</v>
      </c>
      <c r="H42" s="121"/>
      <c r="I42" s="121"/>
    </row>
    <row r="43" spans="1:9" ht="50.25" customHeight="1" thickBot="1">
      <c r="A43" s="256" t="s">
        <v>0</v>
      </c>
      <c r="B43" s="269" t="s">
        <v>799</v>
      </c>
      <c r="C43" s="238" t="s">
        <v>148</v>
      </c>
      <c r="D43" s="239">
        <v>1166200</v>
      </c>
      <c r="E43" s="215">
        <f>E44</f>
        <v>477346.8</v>
      </c>
      <c r="F43" s="236">
        <f t="shared" si="1"/>
        <v>688853.2</v>
      </c>
      <c r="H43" s="121"/>
      <c r="I43" s="121"/>
    </row>
    <row r="44" spans="1:9" ht="50.25" customHeight="1" thickBot="1">
      <c r="A44" s="256" t="s">
        <v>0</v>
      </c>
      <c r="B44" s="269" t="s">
        <v>799</v>
      </c>
      <c r="C44" s="238" t="s">
        <v>149</v>
      </c>
      <c r="D44" s="239">
        <v>1166200</v>
      </c>
      <c r="E44" s="215">
        <v>477346.8</v>
      </c>
      <c r="F44" s="236">
        <f t="shared" si="1"/>
        <v>688853.2</v>
      </c>
      <c r="H44" s="121"/>
      <c r="I44" s="121"/>
    </row>
    <row r="45" spans="1:9" ht="59.25" customHeight="1" thickBot="1">
      <c r="A45" s="256" t="s">
        <v>1</v>
      </c>
      <c r="B45" s="269" t="s">
        <v>799</v>
      </c>
      <c r="C45" s="238" t="s">
        <v>150</v>
      </c>
      <c r="D45" s="239">
        <v>23500</v>
      </c>
      <c r="E45" s="215">
        <f>E46</f>
        <v>7893.24</v>
      </c>
      <c r="F45" s="236">
        <f t="shared" si="1"/>
        <v>15606.76</v>
      </c>
      <c r="H45" s="121"/>
      <c r="I45" s="121"/>
    </row>
    <row r="46" spans="1:9" ht="57.75" customHeight="1" thickBot="1">
      <c r="A46" s="256" t="s">
        <v>1</v>
      </c>
      <c r="B46" s="269" t="s">
        <v>799</v>
      </c>
      <c r="C46" s="238" t="s">
        <v>151</v>
      </c>
      <c r="D46" s="239">
        <v>23500</v>
      </c>
      <c r="E46" s="215">
        <v>7893.24</v>
      </c>
      <c r="F46" s="236">
        <f t="shared" si="1"/>
        <v>15606.76</v>
      </c>
      <c r="H46" s="121"/>
      <c r="I46" s="121"/>
    </row>
    <row r="47" spans="1:9" ht="53.25" customHeight="1" thickBot="1">
      <c r="A47" s="256" t="s">
        <v>2</v>
      </c>
      <c r="B47" s="269" t="s">
        <v>799</v>
      </c>
      <c r="C47" s="238" t="s">
        <v>152</v>
      </c>
      <c r="D47" s="239">
        <v>2155700</v>
      </c>
      <c r="E47" s="215">
        <f>E48</f>
        <v>979852.63</v>
      </c>
      <c r="F47" s="236">
        <f t="shared" si="1"/>
        <v>1175847.37</v>
      </c>
      <c r="H47" s="121"/>
      <c r="I47" s="121"/>
    </row>
    <row r="48" spans="1:9" ht="53.25" customHeight="1" thickBot="1">
      <c r="A48" s="256" t="s">
        <v>2</v>
      </c>
      <c r="B48" s="269" t="s">
        <v>799</v>
      </c>
      <c r="C48" s="238" t="s">
        <v>153</v>
      </c>
      <c r="D48" s="239">
        <v>2155700</v>
      </c>
      <c r="E48" s="215">
        <v>979852.63</v>
      </c>
      <c r="F48" s="236">
        <f t="shared" si="1"/>
        <v>1175847.37</v>
      </c>
      <c r="H48" s="121"/>
      <c r="I48" s="121"/>
    </row>
    <row r="49" spans="1:9" ht="55.5" customHeight="1" thickBot="1">
      <c r="A49" s="256" t="s">
        <v>3</v>
      </c>
      <c r="B49" s="269" t="s">
        <v>799</v>
      </c>
      <c r="C49" s="238" t="s">
        <v>154</v>
      </c>
      <c r="D49" s="239">
        <v>0</v>
      </c>
      <c r="E49" s="215">
        <f>E50</f>
        <v>-77734.84</v>
      </c>
      <c r="F49" s="236">
        <f t="shared" si="1"/>
        <v>77734.84</v>
      </c>
      <c r="H49" s="121"/>
      <c r="I49" s="121"/>
    </row>
    <row r="50" spans="1:9" ht="48.75" customHeight="1" thickBot="1">
      <c r="A50" s="256" t="s">
        <v>3</v>
      </c>
      <c r="B50" s="269" t="s">
        <v>799</v>
      </c>
      <c r="C50" s="238" t="s">
        <v>155</v>
      </c>
      <c r="D50" s="239">
        <v>0</v>
      </c>
      <c r="E50" s="215">
        <v>-77734.84</v>
      </c>
      <c r="F50" s="236">
        <f t="shared" si="1"/>
        <v>77734.84</v>
      </c>
      <c r="H50" s="121"/>
      <c r="I50" s="121"/>
    </row>
    <row r="51" spans="1:9" s="232" customFormat="1" ht="21" customHeight="1" thickBot="1">
      <c r="A51" s="260" t="s">
        <v>109</v>
      </c>
      <c r="B51" s="269" t="s">
        <v>799</v>
      </c>
      <c r="C51" s="261" t="s">
        <v>110</v>
      </c>
      <c r="D51" s="262">
        <f>D52+D67</f>
        <v>280300</v>
      </c>
      <c r="E51" s="263">
        <f>E52+E67</f>
        <v>1746801.72</v>
      </c>
      <c r="F51" s="264">
        <f t="shared" si="1"/>
        <v>-1466501.72</v>
      </c>
      <c r="H51" s="233"/>
      <c r="I51" s="233"/>
    </row>
    <row r="52" spans="1:9" s="234" customFormat="1" ht="26.25" customHeight="1" hidden="1">
      <c r="A52" s="245" t="s">
        <v>111</v>
      </c>
      <c r="B52" s="269" t="s">
        <v>799</v>
      </c>
      <c r="C52" s="246" t="s">
        <v>112</v>
      </c>
      <c r="D52" s="265">
        <f>D53+D59+D65</f>
        <v>0</v>
      </c>
      <c r="E52" s="265">
        <f>E53+E59+E65</f>
        <v>0</v>
      </c>
      <c r="F52" s="248">
        <f t="shared" si="1"/>
        <v>0</v>
      </c>
      <c r="H52" s="235"/>
      <c r="I52" s="235"/>
    </row>
    <row r="53" spans="1:9" s="234" customFormat="1" ht="27.75" customHeight="1" hidden="1">
      <c r="A53" s="249" t="s">
        <v>113</v>
      </c>
      <c r="B53" s="269" t="s">
        <v>799</v>
      </c>
      <c r="C53" s="238" t="s">
        <v>278</v>
      </c>
      <c r="D53" s="215">
        <f>D55+D57</f>
        <v>0</v>
      </c>
      <c r="E53" s="215">
        <v>0</v>
      </c>
      <c r="F53" s="236">
        <f t="shared" si="1"/>
        <v>0</v>
      </c>
      <c r="H53" s="235"/>
      <c r="I53" s="235"/>
    </row>
    <row r="54" spans="1:9" s="234" customFormat="1" ht="30" customHeight="1" hidden="1">
      <c r="A54" s="249" t="s">
        <v>113</v>
      </c>
      <c r="B54" s="269" t="s">
        <v>799</v>
      </c>
      <c r="C54" s="238" t="s">
        <v>293</v>
      </c>
      <c r="D54" s="239">
        <v>13583800</v>
      </c>
      <c r="E54" s="215">
        <v>13832212.12</v>
      </c>
      <c r="F54" s="236">
        <f t="shared" si="1"/>
        <v>-248412.11999999918</v>
      </c>
      <c r="H54" s="235"/>
      <c r="I54" s="235"/>
    </row>
    <row r="55" spans="1:9" s="234" customFormat="1" ht="30" customHeight="1" hidden="1">
      <c r="A55" s="266" t="s">
        <v>113</v>
      </c>
      <c r="B55" s="269" t="s">
        <v>799</v>
      </c>
      <c r="C55" s="238" t="s">
        <v>21</v>
      </c>
      <c r="D55" s="239">
        <v>0</v>
      </c>
      <c r="E55" s="215">
        <v>0</v>
      </c>
      <c r="F55" s="236">
        <f t="shared" si="1"/>
        <v>0</v>
      </c>
      <c r="H55" s="235"/>
      <c r="I55" s="235"/>
    </row>
    <row r="56" spans="1:9" s="234" customFormat="1" ht="30" customHeight="1" hidden="1">
      <c r="A56" s="266" t="s">
        <v>113</v>
      </c>
      <c r="B56" s="152"/>
      <c r="C56" s="238" t="s">
        <v>291</v>
      </c>
      <c r="D56" s="239">
        <v>0</v>
      </c>
      <c r="E56" s="215">
        <v>0</v>
      </c>
      <c r="F56" s="236">
        <f t="shared" si="1"/>
        <v>0</v>
      </c>
      <c r="H56" s="235"/>
      <c r="I56" s="235"/>
    </row>
    <row r="57" spans="1:9" s="234" customFormat="1" ht="39" customHeight="1" hidden="1">
      <c r="A57" s="266" t="s">
        <v>45</v>
      </c>
      <c r="B57" s="269" t="s">
        <v>799</v>
      </c>
      <c r="C57" s="238" t="s">
        <v>292</v>
      </c>
      <c r="D57" s="239">
        <f>D58</f>
        <v>0</v>
      </c>
      <c r="E57" s="215">
        <v>0</v>
      </c>
      <c r="F57" s="236">
        <f t="shared" si="1"/>
        <v>0</v>
      </c>
      <c r="H57" s="235"/>
      <c r="I57" s="235"/>
    </row>
    <row r="58" spans="1:9" s="234" customFormat="1" ht="35.25" customHeight="1" hidden="1">
      <c r="A58" s="266" t="s">
        <v>45</v>
      </c>
      <c r="B58" s="269" t="s">
        <v>799</v>
      </c>
      <c r="C58" s="238" t="s">
        <v>44</v>
      </c>
      <c r="D58" s="239">
        <v>0</v>
      </c>
      <c r="E58" s="215">
        <v>0</v>
      </c>
      <c r="F58" s="236">
        <f t="shared" si="1"/>
        <v>0</v>
      </c>
      <c r="H58" s="235"/>
      <c r="I58" s="235"/>
    </row>
    <row r="59" spans="1:9" s="234" customFormat="1" ht="34.5" hidden="1" thickBot="1">
      <c r="A59" s="249" t="s">
        <v>114</v>
      </c>
      <c r="B59" s="269" t="s">
        <v>799</v>
      </c>
      <c r="C59" s="238" t="s">
        <v>279</v>
      </c>
      <c r="D59" s="239">
        <f>D61+D63</f>
        <v>0</v>
      </c>
      <c r="E59" s="239">
        <v>0</v>
      </c>
      <c r="F59" s="236">
        <f t="shared" si="1"/>
        <v>0</v>
      </c>
      <c r="H59" s="235"/>
      <c r="I59" s="235"/>
    </row>
    <row r="60" spans="1:9" s="234" customFormat="1" ht="35.25" customHeight="1" hidden="1">
      <c r="A60" s="249" t="s">
        <v>114</v>
      </c>
      <c r="B60" s="269" t="s">
        <v>799</v>
      </c>
      <c r="C60" s="238" t="s">
        <v>294</v>
      </c>
      <c r="D60" s="239">
        <v>2630000</v>
      </c>
      <c r="E60" s="239">
        <v>5867498.14</v>
      </c>
      <c r="F60" s="236">
        <f t="shared" si="1"/>
        <v>-3237498.1399999997</v>
      </c>
      <c r="H60" s="235"/>
      <c r="I60" s="235"/>
    </row>
    <row r="61" spans="1:9" s="234" customFormat="1" ht="35.25" customHeight="1" hidden="1">
      <c r="A61" s="266" t="s">
        <v>114</v>
      </c>
      <c r="B61" s="269" t="s">
        <v>799</v>
      </c>
      <c r="C61" s="238" t="s">
        <v>283</v>
      </c>
      <c r="D61" s="239">
        <v>0</v>
      </c>
      <c r="E61" s="239">
        <v>0</v>
      </c>
      <c r="F61" s="236">
        <f>SUM(D61)-E61</f>
        <v>0</v>
      </c>
      <c r="H61" s="235"/>
      <c r="I61" s="235"/>
    </row>
    <row r="62" spans="1:9" s="234" customFormat="1" ht="35.25" customHeight="1" hidden="1">
      <c r="A62" s="266" t="s">
        <v>114</v>
      </c>
      <c r="B62" s="152"/>
      <c r="C62" s="238" t="s">
        <v>46</v>
      </c>
      <c r="D62" s="239">
        <v>0</v>
      </c>
      <c r="E62" s="239">
        <v>0</v>
      </c>
      <c r="F62" s="236">
        <f t="shared" si="1"/>
        <v>0</v>
      </c>
      <c r="H62" s="235"/>
      <c r="I62" s="235"/>
    </row>
    <row r="63" spans="1:9" s="234" customFormat="1" ht="36.75" customHeight="1" hidden="1">
      <c r="A63" s="266" t="s">
        <v>159</v>
      </c>
      <c r="B63" s="269" t="s">
        <v>799</v>
      </c>
      <c r="C63" s="238" t="s">
        <v>284</v>
      </c>
      <c r="D63" s="239">
        <f>D64</f>
        <v>0</v>
      </c>
      <c r="E63" s="215">
        <v>0</v>
      </c>
      <c r="F63" s="236">
        <f t="shared" si="1"/>
        <v>0</v>
      </c>
      <c r="H63" s="235"/>
      <c r="I63" s="235"/>
    </row>
    <row r="64" spans="1:9" s="234" customFormat="1" ht="36" customHeight="1" hidden="1">
      <c r="A64" s="266" t="s">
        <v>159</v>
      </c>
      <c r="B64" s="269" t="s">
        <v>799</v>
      </c>
      <c r="C64" s="238" t="s">
        <v>158</v>
      </c>
      <c r="D64" s="239">
        <v>0</v>
      </c>
      <c r="E64" s="215">
        <v>0</v>
      </c>
      <c r="F64" s="236">
        <f t="shared" si="1"/>
        <v>0</v>
      </c>
      <c r="H64" s="235"/>
      <c r="I64" s="235"/>
    </row>
    <row r="65" spans="1:9" s="234" customFormat="1" ht="21.75" customHeight="1" hidden="1">
      <c r="A65" s="266" t="s">
        <v>343</v>
      </c>
      <c r="B65" s="269" t="s">
        <v>799</v>
      </c>
      <c r="C65" s="238" t="s">
        <v>280</v>
      </c>
      <c r="D65" s="239">
        <v>0</v>
      </c>
      <c r="E65" s="215">
        <v>0</v>
      </c>
      <c r="F65" s="236">
        <f>SUM(D65)-E65</f>
        <v>0</v>
      </c>
      <c r="H65" s="235"/>
      <c r="I65" s="235"/>
    </row>
    <row r="66" spans="1:9" s="234" customFormat="1" ht="21" customHeight="1" hidden="1">
      <c r="A66" s="266" t="s">
        <v>282</v>
      </c>
      <c r="B66" s="269" t="s">
        <v>799</v>
      </c>
      <c r="C66" s="238" t="s">
        <v>281</v>
      </c>
      <c r="D66" s="239">
        <v>0</v>
      </c>
      <c r="E66" s="215">
        <v>0</v>
      </c>
      <c r="F66" s="236">
        <f>SUM(D66)-E66</f>
        <v>0</v>
      </c>
      <c r="H66" s="235"/>
      <c r="I66" s="235"/>
    </row>
    <row r="67" spans="1:9" s="234" customFormat="1" ht="18.75" customHeight="1" thickBot="1">
      <c r="A67" s="256" t="s">
        <v>115</v>
      </c>
      <c r="B67" s="269" t="s">
        <v>799</v>
      </c>
      <c r="C67" s="238" t="s">
        <v>295</v>
      </c>
      <c r="D67" s="239">
        <v>280300</v>
      </c>
      <c r="E67" s="215">
        <f>E68</f>
        <v>1746801.72</v>
      </c>
      <c r="F67" s="236">
        <f t="shared" si="1"/>
        <v>-1466501.72</v>
      </c>
      <c r="H67" s="235"/>
      <c r="I67" s="235"/>
    </row>
    <row r="68" spans="1:9" s="234" customFormat="1" ht="18.75" customHeight="1" thickBot="1">
      <c r="A68" s="256" t="s">
        <v>115</v>
      </c>
      <c r="B68" s="269" t="s">
        <v>799</v>
      </c>
      <c r="C68" s="238" t="s">
        <v>285</v>
      </c>
      <c r="D68" s="239">
        <v>280300</v>
      </c>
      <c r="E68" s="215">
        <v>1746801.72</v>
      </c>
      <c r="F68" s="236">
        <f>SUM(D68)-E68</f>
        <v>-1466501.72</v>
      </c>
      <c r="H68" s="235"/>
      <c r="I68" s="235"/>
    </row>
    <row r="69" spans="1:9" s="234" customFormat="1" ht="27.75" customHeight="1" hidden="1">
      <c r="A69" s="256" t="s">
        <v>115</v>
      </c>
      <c r="B69" s="269" t="s">
        <v>799</v>
      </c>
      <c r="C69" s="238" t="s">
        <v>303</v>
      </c>
      <c r="D69" s="239">
        <v>266900</v>
      </c>
      <c r="E69" s="250">
        <v>0</v>
      </c>
      <c r="F69" s="236">
        <f t="shared" si="1"/>
        <v>266900</v>
      </c>
      <c r="H69" s="235"/>
      <c r="I69" s="235"/>
    </row>
    <row r="70" spans="1:9" s="234" customFormat="1" ht="27.75" customHeight="1" hidden="1">
      <c r="A70" s="256" t="s">
        <v>115</v>
      </c>
      <c r="B70" s="269" t="s">
        <v>799</v>
      </c>
      <c r="C70" s="238" t="s">
        <v>304</v>
      </c>
      <c r="D70" s="239">
        <v>266900</v>
      </c>
      <c r="E70" s="250">
        <v>0</v>
      </c>
      <c r="F70" s="236">
        <f>SUM(D70)-E70</f>
        <v>266900</v>
      </c>
      <c r="H70" s="235"/>
      <c r="I70" s="235"/>
    </row>
    <row r="71" spans="1:9" s="234" customFormat="1" ht="21" customHeight="1" hidden="1">
      <c r="A71" s="256" t="s">
        <v>115</v>
      </c>
      <c r="B71" s="269" t="s">
        <v>799</v>
      </c>
      <c r="C71" s="238" t="s">
        <v>305</v>
      </c>
      <c r="D71" s="239">
        <v>266900</v>
      </c>
      <c r="E71" s="250">
        <v>0</v>
      </c>
      <c r="F71" s="236">
        <f t="shared" si="1"/>
        <v>266900</v>
      </c>
      <c r="H71" s="235"/>
      <c r="I71" s="235"/>
    </row>
    <row r="72" spans="1:9" s="234" customFormat="1" ht="25.5" customHeight="1" hidden="1" thickBot="1">
      <c r="A72" s="256" t="s">
        <v>160</v>
      </c>
      <c r="B72" s="269" t="s">
        <v>799</v>
      </c>
      <c r="C72" s="238" t="s">
        <v>286</v>
      </c>
      <c r="D72" s="239">
        <v>0</v>
      </c>
      <c r="E72" s="215">
        <v>0</v>
      </c>
      <c r="F72" s="236">
        <f t="shared" si="1"/>
        <v>0</v>
      </c>
      <c r="H72" s="235"/>
      <c r="I72" s="235"/>
    </row>
    <row r="73" spans="1:9" s="100" customFormat="1" ht="18" customHeight="1" thickBot="1">
      <c r="A73" s="278" t="s">
        <v>116</v>
      </c>
      <c r="B73" s="269" t="s">
        <v>799</v>
      </c>
      <c r="C73" s="267" t="s">
        <v>117</v>
      </c>
      <c r="D73" s="263">
        <f>D74+D77</f>
        <v>147757500</v>
      </c>
      <c r="E73" s="263">
        <f>E74+E77</f>
        <v>55327484.86000001</v>
      </c>
      <c r="F73" s="264">
        <f t="shared" si="1"/>
        <v>92430015.13999999</v>
      </c>
      <c r="H73" s="101"/>
      <c r="I73" s="101"/>
    </row>
    <row r="74" spans="1:9" ht="18.75" customHeight="1" thickBot="1">
      <c r="A74" s="256" t="s">
        <v>118</v>
      </c>
      <c r="B74" s="277" t="s">
        <v>799</v>
      </c>
      <c r="C74" s="246" t="s">
        <v>119</v>
      </c>
      <c r="D74" s="247">
        <f>D75</f>
        <v>17449700</v>
      </c>
      <c r="E74" s="247">
        <f>E75</f>
        <v>711025.34</v>
      </c>
      <c r="F74" s="248">
        <f t="shared" si="1"/>
        <v>16738674.66</v>
      </c>
      <c r="H74" s="121"/>
      <c r="I74" s="121"/>
    </row>
    <row r="75" spans="1:9" ht="39" customHeight="1" thickBot="1">
      <c r="A75" s="276" t="s">
        <v>53</v>
      </c>
      <c r="B75" s="269" t="s">
        <v>799</v>
      </c>
      <c r="C75" s="238" t="s">
        <v>52</v>
      </c>
      <c r="D75" s="239">
        <v>17449700</v>
      </c>
      <c r="E75" s="215">
        <f>E76</f>
        <v>711025.34</v>
      </c>
      <c r="F75" s="236">
        <f t="shared" si="1"/>
        <v>16738674.66</v>
      </c>
      <c r="H75" s="121"/>
      <c r="I75" s="121"/>
    </row>
    <row r="76" spans="1:9" ht="36.75" customHeight="1" thickBot="1">
      <c r="A76" s="256" t="s">
        <v>53</v>
      </c>
      <c r="B76" s="277" t="s">
        <v>799</v>
      </c>
      <c r="C76" s="238" t="s">
        <v>51</v>
      </c>
      <c r="D76" s="239">
        <v>17449700</v>
      </c>
      <c r="E76" s="215">
        <v>711025.34</v>
      </c>
      <c r="F76" s="236">
        <f t="shared" si="1"/>
        <v>16738674.66</v>
      </c>
      <c r="H76" s="121"/>
      <c r="I76" s="121"/>
    </row>
    <row r="77" spans="1:9" ht="20.25" customHeight="1" thickBot="1">
      <c r="A77" s="276" t="s">
        <v>120</v>
      </c>
      <c r="B77" s="269" t="s">
        <v>799</v>
      </c>
      <c r="C77" s="238" t="s">
        <v>121</v>
      </c>
      <c r="D77" s="239">
        <f>D78+D81</f>
        <v>130307800</v>
      </c>
      <c r="E77" s="215">
        <f>E78+E81</f>
        <v>54616459.52</v>
      </c>
      <c r="F77" s="236">
        <f t="shared" si="1"/>
        <v>75691340.47999999</v>
      </c>
      <c r="H77" s="121"/>
      <c r="I77" s="121"/>
    </row>
    <row r="78" spans="1:9" ht="15.75" customHeight="1" thickBot="1">
      <c r="A78" s="256" t="s">
        <v>54</v>
      </c>
      <c r="B78" s="277" t="s">
        <v>799</v>
      </c>
      <c r="C78" s="238" t="s">
        <v>869</v>
      </c>
      <c r="D78" s="215">
        <v>101948300</v>
      </c>
      <c r="E78" s="215">
        <f>E79</f>
        <v>49730829.13</v>
      </c>
      <c r="F78" s="236">
        <f t="shared" si="1"/>
        <v>52217470.87</v>
      </c>
      <c r="H78" s="121"/>
      <c r="I78" s="121"/>
    </row>
    <row r="79" spans="1:9" ht="27.75" customHeight="1" thickBot="1">
      <c r="A79" s="276" t="s">
        <v>60</v>
      </c>
      <c r="B79" s="269" t="s">
        <v>799</v>
      </c>
      <c r="C79" s="238" t="s">
        <v>55</v>
      </c>
      <c r="D79" s="215">
        <v>101948300</v>
      </c>
      <c r="E79" s="215">
        <f>E80</f>
        <v>49730829.13</v>
      </c>
      <c r="F79" s="240">
        <f t="shared" si="1"/>
        <v>52217470.87</v>
      </c>
      <c r="H79" s="121"/>
      <c r="I79" s="121"/>
    </row>
    <row r="80" spans="1:9" ht="26.25" customHeight="1" thickBot="1">
      <c r="A80" s="256" t="s">
        <v>60</v>
      </c>
      <c r="B80" s="277" t="s">
        <v>799</v>
      </c>
      <c r="C80" s="238" t="s">
        <v>56</v>
      </c>
      <c r="D80" s="215">
        <v>101948300</v>
      </c>
      <c r="E80" s="215">
        <v>49730829.13</v>
      </c>
      <c r="F80" s="240">
        <f t="shared" si="1"/>
        <v>52217470.87</v>
      </c>
      <c r="H80" s="121"/>
      <c r="I80" s="121"/>
    </row>
    <row r="81" spans="1:9" ht="17.25" customHeight="1" thickBot="1">
      <c r="A81" s="276" t="s">
        <v>61</v>
      </c>
      <c r="B81" s="269" t="s">
        <v>799</v>
      </c>
      <c r="C81" s="238" t="s">
        <v>57</v>
      </c>
      <c r="D81" s="239">
        <f>D82</f>
        <v>28359500</v>
      </c>
      <c r="E81" s="239">
        <f>E82</f>
        <v>4885630.39</v>
      </c>
      <c r="F81" s="240">
        <f t="shared" si="1"/>
        <v>23473869.61</v>
      </c>
      <c r="H81" s="121"/>
      <c r="I81" s="121"/>
    </row>
    <row r="82" spans="1:9" ht="26.25" customHeight="1" thickBot="1">
      <c r="A82" s="256" t="s">
        <v>62</v>
      </c>
      <c r="B82" s="277" t="s">
        <v>799</v>
      </c>
      <c r="C82" s="238" t="s">
        <v>58</v>
      </c>
      <c r="D82" s="239">
        <f>D83</f>
        <v>28359500</v>
      </c>
      <c r="E82" s="239">
        <f>E83</f>
        <v>4885630.39</v>
      </c>
      <c r="F82" s="240">
        <f t="shared" si="1"/>
        <v>23473869.61</v>
      </c>
      <c r="H82" s="121"/>
      <c r="I82" s="121"/>
    </row>
    <row r="83" spans="1:9" ht="26.25" customHeight="1" thickBot="1">
      <c r="A83" s="245" t="s">
        <v>62</v>
      </c>
      <c r="B83" s="269" t="s">
        <v>799</v>
      </c>
      <c r="C83" s="252" t="s">
        <v>59</v>
      </c>
      <c r="D83" s="239">
        <v>28359500</v>
      </c>
      <c r="E83" s="239">
        <v>4885630.39</v>
      </c>
      <c r="F83" s="268">
        <f t="shared" si="1"/>
        <v>23473869.61</v>
      </c>
      <c r="H83" s="121"/>
      <c r="I83" s="121"/>
    </row>
    <row r="84" spans="1:9" s="100" customFormat="1" ht="29.25" customHeight="1" hidden="1" thickBot="1">
      <c r="A84" s="241" t="s">
        <v>122</v>
      </c>
      <c r="B84" s="269" t="s">
        <v>799</v>
      </c>
      <c r="C84" s="242" t="s">
        <v>123</v>
      </c>
      <c r="D84" s="243">
        <f>D85</f>
        <v>0</v>
      </c>
      <c r="E84" s="243">
        <f>E85</f>
        <v>0</v>
      </c>
      <c r="F84" s="244">
        <f t="shared" si="1"/>
        <v>0</v>
      </c>
      <c r="H84" s="101"/>
      <c r="I84" s="101"/>
    </row>
    <row r="85" spans="1:9" ht="23.25" customHeight="1" hidden="1" thickBot="1">
      <c r="A85" s="276" t="s">
        <v>124</v>
      </c>
      <c r="B85" s="269" t="s">
        <v>799</v>
      </c>
      <c r="C85" s="246" t="s">
        <v>125</v>
      </c>
      <c r="D85" s="247">
        <v>0</v>
      </c>
      <c r="E85" s="265">
        <v>0</v>
      </c>
      <c r="F85" s="248">
        <f t="shared" si="1"/>
        <v>0</v>
      </c>
      <c r="H85" s="121"/>
      <c r="I85" s="121"/>
    </row>
    <row r="86" spans="1:9" ht="30" customHeight="1" hidden="1" thickBot="1">
      <c r="A86" s="256" t="s">
        <v>126</v>
      </c>
      <c r="B86" s="277" t="s">
        <v>799</v>
      </c>
      <c r="C86" s="238" t="s">
        <v>127</v>
      </c>
      <c r="D86" s="239">
        <v>0</v>
      </c>
      <c r="E86" s="215">
        <v>0</v>
      </c>
      <c r="F86" s="236">
        <f t="shared" si="1"/>
        <v>0</v>
      </c>
      <c r="H86" s="121"/>
      <c r="I86" s="121"/>
    </row>
    <row r="87" spans="1:9" ht="24" customHeight="1" hidden="1" thickBot="1">
      <c r="A87" s="276" t="s">
        <v>65</v>
      </c>
      <c r="B87" s="269" t="s">
        <v>799</v>
      </c>
      <c r="C87" s="35" t="s">
        <v>63</v>
      </c>
      <c r="D87" s="48">
        <v>0</v>
      </c>
      <c r="E87" s="138">
        <v>0</v>
      </c>
      <c r="F87" s="144">
        <f t="shared" si="1"/>
        <v>0</v>
      </c>
      <c r="H87" s="121"/>
      <c r="I87" s="121"/>
    </row>
    <row r="88" spans="1:12" s="122" customFormat="1" ht="27" customHeight="1" hidden="1" thickBot="1">
      <c r="A88" s="105" t="s">
        <v>66</v>
      </c>
      <c r="B88" s="269" t="s">
        <v>799</v>
      </c>
      <c r="C88" s="32" t="s">
        <v>64</v>
      </c>
      <c r="D88" s="37">
        <v>0</v>
      </c>
      <c r="E88" s="46">
        <v>0</v>
      </c>
      <c r="F88" s="142">
        <f t="shared" si="1"/>
        <v>0</v>
      </c>
      <c r="G88" s="116"/>
      <c r="H88" s="124"/>
      <c r="I88" s="124"/>
      <c r="J88" s="116"/>
      <c r="K88" s="116"/>
      <c r="L88" s="116"/>
    </row>
    <row r="89" spans="1:9" s="116" customFormat="1" ht="23.25" customHeight="1" hidden="1" thickBot="1">
      <c r="A89" s="123" t="s">
        <v>277</v>
      </c>
      <c r="B89" s="269" t="s">
        <v>799</v>
      </c>
      <c r="C89" s="103" t="s">
        <v>231</v>
      </c>
      <c r="D89" s="104"/>
      <c r="E89" s="140"/>
      <c r="F89" s="145"/>
      <c r="H89" s="124"/>
      <c r="I89" s="124"/>
    </row>
    <row r="90" spans="1:9" s="116" customFormat="1" ht="30.75" customHeight="1" hidden="1">
      <c r="A90" s="108" t="s">
        <v>228</v>
      </c>
      <c r="B90" s="269" t="s">
        <v>799</v>
      </c>
      <c r="C90" s="109" t="s">
        <v>232</v>
      </c>
      <c r="D90" s="110"/>
      <c r="E90" s="207"/>
      <c r="F90" s="146"/>
      <c r="H90" s="124"/>
      <c r="I90" s="124"/>
    </row>
    <row r="91" spans="1:9" s="116" customFormat="1" ht="40.5" customHeight="1" hidden="1">
      <c r="A91" s="106" t="s">
        <v>229</v>
      </c>
      <c r="B91" s="269" t="s">
        <v>799</v>
      </c>
      <c r="C91" s="45" t="s">
        <v>233</v>
      </c>
      <c r="D91" s="46"/>
      <c r="E91" s="193"/>
      <c r="F91" s="142"/>
      <c r="H91" s="124"/>
      <c r="I91" s="124"/>
    </row>
    <row r="92" spans="1:12" s="116" customFormat="1" ht="39" customHeight="1" hidden="1">
      <c r="A92" s="279" t="s">
        <v>230</v>
      </c>
      <c r="B92" s="152"/>
      <c r="C92" s="186" t="s">
        <v>234</v>
      </c>
      <c r="D92" s="138"/>
      <c r="E92" s="254"/>
      <c r="F92" s="144"/>
      <c r="G92" s="114"/>
      <c r="H92" s="121"/>
      <c r="I92" s="121"/>
      <c r="J92" s="114"/>
      <c r="K92" s="114"/>
      <c r="L92" s="114"/>
    </row>
    <row r="93" spans="1:9" ht="30" customHeight="1" thickBot="1">
      <c r="A93" s="280" t="s">
        <v>236</v>
      </c>
      <c r="B93" s="281" t="s">
        <v>799</v>
      </c>
      <c r="C93" s="282" t="s">
        <v>237</v>
      </c>
      <c r="D93" s="53">
        <f>D94+D124+D128</f>
        <v>26269900</v>
      </c>
      <c r="E93" s="53">
        <f>E94+E124+E128+E117</f>
        <v>8507352.23</v>
      </c>
      <c r="F93" s="244">
        <f t="shared" si="1"/>
        <v>17762547.77</v>
      </c>
      <c r="H93" s="121"/>
      <c r="I93" s="121"/>
    </row>
    <row r="94" spans="1:9" ht="62.25" customHeight="1" thickBot="1">
      <c r="A94" s="292" t="s">
        <v>242</v>
      </c>
      <c r="B94" s="269" t="s">
        <v>799</v>
      </c>
      <c r="C94" s="137" t="s">
        <v>243</v>
      </c>
      <c r="D94" s="112">
        <f>D95+D105+D108+D114+D111+D117</f>
        <v>26248600</v>
      </c>
      <c r="E94" s="112">
        <f>E95+E105+E108+E114+E111</f>
        <v>8210738.57</v>
      </c>
      <c r="F94" s="143">
        <f t="shared" si="1"/>
        <v>18037861.43</v>
      </c>
      <c r="H94" s="121"/>
      <c r="I94" s="121"/>
    </row>
    <row r="95" spans="1:9" ht="50.25" customHeight="1" thickBot="1">
      <c r="A95" s="106" t="s">
        <v>244</v>
      </c>
      <c r="B95" s="277" t="s">
        <v>799</v>
      </c>
      <c r="C95" s="45" t="s">
        <v>245</v>
      </c>
      <c r="D95" s="46">
        <f>D96</f>
        <v>24841700</v>
      </c>
      <c r="E95" s="46">
        <f>E96</f>
        <v>6474135.11</v>
      </c>
      <c r="F95" s="142">
        <f t="shared" si="1"/>
        <v>18367564.89</v>
      </c>
      <c r="H95" s="121"/>
      <c r="I95" s="121"/>
    </row>
    <row r="96" spans="1:9" ht="57" thickBot="1">
      <c r="A96" s="292" t="s">
        <v>69</v>
      </c>
      <c r="B96" s="269" t="s">
        <v>799</v>
      </c>
      <c r="C96" s="45" t="s">
        <v>68</v>
      </c>
      <c r="D96" s="46">
        <v>24841700</v>
      </c>
      <c r="E96" s="46">
        <f>E97</f>
        <v>6474135.11</v>
      </c>
      <c r="F96" s="142">
        <f t="shared" si="1"/>
        <v>18367564.89</v>
      </c>
      <c r="H96" s="121"/>
      <c r="I96" s="121"/>
    </row>
    <row r="97" spans="1:9" ht="63" customHeight="1" thickBot="1">
      <c r="A97" s="106" t="s">
        <v>69</v>
      </c>
      <c r="B97" s="277" t="s">
        <v>799</v>
      </c>
      <c r="C97" s="45" t="s">
        <v>67</v>
      </c>
      <c r="D97" s="46">
        <v>24841700</v>
      </c>
      <c r="E97" s="46">
        <v>6474135.11</v>
      </c>
      <c r="F97" s="142">
        <f t="shared" si="1"/>
        <v>18367564.89</v>
      </c>
      <c r="H97" s="121"/>
      <c r="I97" s="121"/>
    </row>
    <row r="98" spans="1:9" ht="56.25" customHeight="1" hidden="1">
      <c r="A98" s="291" t="s">
        <v>246</v>
      </c>
      <c r="B98" s="152"/>
      <c r="C98" s="125" t="s">
        <v>247</v>
      </c>
      <c r="D98" s="46">
        <v>1053000</v>
      </c>
      <c r="E98" s="46">
        <v>1014844.33</v>
      </c>
      <c r="F98" s="209">
        <f t="shared" si="1"/>
        <v>38155.67000000004</v>
      </c>
      <c r="H98" s="121"/>
      <c r="I98" s="121"/>
    </row>
    <row r="99" spans="1:9" ht="45" customHeight="1" hidden="1">
      <c r="A99" s="208" t="s">
        <v>248</v>
      </c>
      <c r="B99" s="269" t="s">
        <v>799</v>
      </c>
      <c r="C99" s="125" t="s">
        <v>249</v>
      </c>
      <c r="D99" s="46">
        <v>1053000</v>
      </c>
      <c r="E99" s="46">
        <v>1014844.33</v>
      </c>
      <c r="F99" s="209">
        <f t="shared" si="1"/>
        <v>38155.67000000004</v>
      </c>
      <c r="H99" s="121"/>
      <c r="I99" s="121"/>
    </row>
    <row r="100" spans="1:9" ht="45" customHeight="1" hidden="1">
      <c r="A100" s="208" t="s">
        <v>248</v>
      </c>
      <c r="B100" s="269" t="s">
        <v>799</v>
      </c>
      <c r="C100" s="125" t="s">
        <v>250</v>
      </c>
      <c r="D100" s="46">
        <v>1053000</v>
      </c>
      <c r="E100" s="46">
        <v>1014844.33</v>
      </c>
      <c r="F100" s="209">
        <f t="shared" si="1"/>
        <v>38155.67000000004</v>
      </c>
      <c r="H100" s="121"/>
      <c r="I100" s="121"/>
    </row>
    <row r="101" spans="1:9" ht="22.5" customHeight="1" hidden="1">
      <c r="A101" s="208" t="s">
        <v>251</v>
      </c>
      <c r="B101" s="269" t="s">
        <v>799</v>
      </c>
      <c r="C101" s="125" t="s">
        <v>252</v>
      </c>
      <c r="D101" s="43">
        <v>338700</v>
      </c>
      <c r="E101" s="43">
        <v>338743.25</v>
      </c>
      <c r="F101" s="209">
        <f t="shared" si="1"/>
        <v>-43.25</v>
      </c>
      <c r="H101" s="121"/>
      <c r="I101" s="121"/>
    </row>
    <row r="102" spans="1:9" ht="22.5" customHeight="1" hidden="1">
      <c r="A102" s="208" t="s">
        <v>253</v>
      </c>
      <c r="B102" s="269" t="s">
        <v>799</v>
      </c>
      <c r="C102" s="125" t="s">
        <v>254</v>
      </c>
      <c r="D102" s="46">
        <v>338700</v>
      </c>
      <c r="E102" s="46">
        <v>338743.25</v>
      </c>
      <c r="F102" s="209">
        <f t="shared" si="1"/>
        <v>-43.25</v>
      </c>
      <c r="H102" s="121"/>
      <c r="I102" s="121"/>
    </row>
    <row r="103" spans="1:9" ht="30.75" customHeight="1" hidden="1">
      <c r="A103" s="208" t="s">
        <v>255</v>
      </c>
      <c r="B103" s="269" t="s">
        <v>799</v>
      </c>
      <c r="C103" s="125" t="s">
        <v>256</v>
      </c>
      <c r="D103" s="46">
        <v>338700</v>
      </c>
      <c r="E103" s="46">
        <v>338743.25</v>
      </c>
      <c r="F103" s="209">
        <f t="shared" si="1"/>
        <v>-43.25</v>
      </c>
      <c r="H103" s="121"/>
      <c r="I103" s="121"/>
    </row>
    <row r="104" spans="1:9" ht="30.75" customHeight="1" hidden="1">
      <c r="A104" s="210" t="s">
        <v>255</v>
      </c>
      <c r="B104" s="152"/>
      <c r="C104" s="211" t="s">
        <v>257</v>
      </c>
      <c r="D104" s="138">
        <v>338700</v>
      </c>
      <c r="E104" s="138">
        <v>338743.25</v>
      </c>
      <c r="F104" s="212">
        <f t="shared" si="1"/>
        <v>-43.25</v>
      </c>
      <c r="H104" s="121"/>
      <c r="I104" s="121"/>
    </row>
    <row r="105" spans="1:9" ht="57.75" customHeight="1" thickBot="1">
      <c r="A105" s="107" t="s">
        <v>226</v>
      </c>
      <c r="B105" s="269" t="s">
        <v>799</v>
      </c>
      <c r="C105" s="35" t="s">
        <v>288</v>
      </c>
      <c r="D105" s="138">
        <f>D106</f>
        <v>252000</v>
      </c>
      <c r="E105" s="138">
        <f>E106</f>
        <v>71224.03</v>
      </c>
      <c r="F105" s="144">
        <f t="shared" si="1"/>
        <v>180775.97</v>
      </c>
      <c r="H105" s="121"/>
      <c r="I105" s="121"/>
    </row>
    <row r="106" spans="1:9" ht="63.75" customHeight="1" thickBot="1">
      <c r="A106" s="105" t="s">
        <v>72</v>
      </c>
      <c r="B106" s="269" t="s">
        <v>799</v>
      </c>
      <c r="C106" s="35" t="s">
        <v>71</v>
      </c>
      <c r="D106" s="138">
        <v>252000</v>
      </c>
      <c r="E106" s="138">
        <v>71224.03</v>
      </c>
      <c r="F106" s="144">
        <f aca="true" t="shared" si="2" ref="F106:F193">SUM(D106)-E106</f>
        <v>180775.97</v>
      </c>
      <c r="H106" s="121"/>
      <c r="I106" s="121"/>
    </row>
    <row r="107" spans="1:9" ht="61.5" customHeight="1" thickBot="1">
      <c r="A107" s="105" t="s">
        <v>72</v>
      </c>
      <c r="B107" s="269" t="s">
        <v>799</v>
      </c>
      <c r="C107" s="35" t="s">
        <v>70</v>
      </c>
      <c r="D107" s="138">
        <v>252000</v>
      </c>
      <c r="E107" s="138">
        <v>71224.03</v>
      </c>
      <c r="F107" s="144">
        <f>SUM(D107)-E107</f>
        <v>180775.97</v>
      </c>
      <c r="H107" s="121"/>
      <c r="I107" s="121"/>
    </row>
    <row r="108" spans="1:9" ht="66" customHeight="1" hidden="1">
      <c r="A108" s="99" t="s">
        <v>217</v>
      </c>
      <c r="B108" s="269" t="s">
        <v>799</v>
      </c>
      <c r="C108" s="32" t="s">
        <v>247</v>
      </c>
      <c r="D108" s="37">
        <v>0</v>
      </c>
      <c r="E108" s="193">
        <v>0</v>
      </c>
      <c r="F108" s="212">
        <f t="shared" si="2"/>
        <v>0</v>
      </c>
      <c r="H108" s="121"/>
      <c r="I108" s="121"/>
    </row>
    <row r="109" spans="1:9" ht="51.75" customHeight="1" hidden="1">
      <c r="A109" s="99" t="s">
        <v>88</v>
      </c>
      <c r="B109" s="269" t="s">
        <v>799</v>
      </c>
      <c r="C109" s="32" t="s">
        <v>249</v>
      </c>
      <c r="D109" s="37">
        <v>0</v>
      </c>
      <c r="E109" s="193">
        <v>0</v>
      </c>
      <c r="F109" s="212">
        <f t="shared" si="2"/>
        <v>0</v>
      </c>
      <c r="H109" s="121"/>
      <c r="I109" s="121"/>
    </row>
    <row r="110" spans="1:9" ht="57.75" customHeight="1" hidden="1">
      <c r="A110" s="99" t="s">
        <v>88</v>
      </c>
      <c r="B110" s="152"/>
      <c r="C110" s="32" t="s">
        <v>250</v>
      </c>
      <c r="D110" s="37">
        <v>0</v>
      </c>
      <c r="E110" s="193">
        <v>0</v>
      </c>
      <c r="F110" s="209">
        <f t="shared" si="2"/>
        <v>0</v>
      </c>
      <c r="H110" s="121"/>
      <c r="I110" s="121"/>
    </row>
    <row r="111" spans="1:9" ht="69.75" customHeight="1" hidden="1">
      <c r="A111" s="99" t="s">
        <v>246</v>
      </c>
      <c r="B111" s="269" t="s">
        <v>799</v>
      </c>
      <c r="C111" s="32" t="s">
        <v>247</v>
      </c>
      <c r="D111" s="37">
        <f>D112</f>
        <v>0</v>
      </c>
      <c r="E111" s="37">
        <f>E112</f>
        <v>0</v>
      </c>
      <c r="F111" s="142">
        <f t="shared" si="2"/>
        <v>0</v>
      </c>
      <c r="H111" s="121"/>
      <c r="I111" s="121"/>
    </row>
    <row r="112" spans="1:9" ht="51.75" customHeight="1" hidden="1">
      <c r="A112" s="99" t="s">
        <v>75</v>
      </c>
      <c r="B112" s="269" t="s">
        <v>799</v>
      </c>
      <c r="C112" s="32" t="s">
        <v>73</v>
      </c>
      <c r="D112" s="37">
        <v>0</v>
      </c>
      <c r="E112" s="37">
        <v>0</v>
      </c>
      <c r="F112" s="142">
        <f t="shared" si="2"/>
        <v>0</v>
      </c>
      <c r="H112" s="121"/>
      <c r="I112" s="121"/>
    </row>
    <row r="113" spans="1:9" ht="53.25" customHeight="1" hidden="1">
      <c r="A113" s="99" t="s">
        <v>75</v>
      </c>
      <c r="B113" s="269" t="s">
        <v>799</v>
      </c>
      <c r="C113" s="32" t="s">
        <v>74</v>
      </c>
      <c r="D113" s="37">
        <v>0</v>
      </c>
      <c r="E113" s="37">
        <v>0</v>
      </c>
      <c r="F113" s="142">
        <f t="shared" si="2"/>
        <v>0</v>
      </c>
      <c r="H113" s="121"/>
      <c r="I113" s="121"/>
    </row>
    <row r="114" spans="1:9" ht="42" customHeight="1" thickBot="1">
      <c r="A114" s="99" t="s">
        <v>290</v>
      </c>
      <c r="B114" s="269" t="s">
        <v>799</v>
      </c>
      <c r="C114" s="32" t="s">
        <v>289</v>
      </c>
      <c r="D114" s="37">
        <f>D115</f>
        <v>1154900</v>
      </c>
      <c r="E114" s="37">
        <f>E115</f>
        <v>1665379.43</v>
      </c>
      <c r="F114" s="142">
        <f t="shared" si="2"/>
        <v>-510479.42999999993</v>
      </c>
      <c r="H114" s="121"/>
      <c r="I114" s="121"/>
    </row>
    <row r="115" spans="1:9" ht="25.5" customHeight="1" thickBot="1">
      <c r="A115" s="99" t="s">
        <v>78</v>
      </c>
      <c r="B115" s="269" t="s">
        <v>799</v>
      </c>
      <c r="C115" s="32" t="s">
        <v>76</v>
      </c>
      <c r="D115" s="37">
        <v>1154900</v>
      </c>
      <c r="E115" s="37">
        <f>E116</f>
        <v>1665379.43</v>
      </c>
      <c r="F115" s="142">
        <f t="shared" si="2"/>
        <v>-510479.42999999993</v>
      </c>
      <c r="H115" s="121"/>
      <c r="I115" s="121"/>
    </row>
    <row r="116" spans="1:9" ht="24" customHeight="1" thickBot="1">
      <c r="A116" s="99" t="s">
        <v>78</v>
      </c>
      <c r="B116" s="269" t="s">
        <v>799</v>
      </c>
      <c r="C116" s="32" t="s">
        <v>77</v>
      </c>
      <c r="D116" s="37">
        <v>1154900</v>
      </c>
      <c r="E116" s="37">
        <v>1665379.43</v>
      </c>
      <c r="F116" s="142">
        <f t="shared" si="2"/>
        <v>-510479.42999999993</v>
      </c>
      <c r="H116" s="121"/>
      <c r="I116" s="121"/>
    </row>
    <row r="117" spans="1:9" ht="37.5" customHeight="1" thickBot="1">
      <c r="A117" s="237" t="s">
        <v>328</v>
      </c>
      <c r="B117" s="269" t="s">
        <v>799</v>
      </c>
      <c r="C117" s="238" t="s">
        <v>331</v>
      </c>
      <c r="D117" s="239">
        <f>D118</f>
        <v>0</v>
      </c>
      <c r="E117" s="239">
        <f>E118+E121</f>
        <v>1305.6000000000001</v>
      </c>
      <c r="F117" s="240">
        <f t="shared" si="2"/>
        <v>-1305.6000000000001</v>
      </c>
      <c r="H117" s="121"/>
      <c r="I117" s="121"/>
    </row>
    <row r="118" spans="1:9" ht="33.75" customHeight="1" thickBot="1">
      <c r="A118" s="237" t="s">
        <v>329</v>
      </c>
      <c r="B118" s="269" t="s">
        <v>799</v>
      </c>
      <c r="C118" s="238" t="s">
        <v>332</v>
      </c>
      <c r="D118" s="239">
        <f>D120</f>
        <v>0</v>
      </c>
      <c r="E118" s="239">
        <f>E119</f>
        <v>1276.16</v>
      </c>
      <c r="F118" s="240">
        <f t="shared" si="2"/>
        <v>-1276.16</v>
      </c>
      <c r="H118" s="121"/>
      <c r="I118" s="121"/>
    </row>
    <row r="119" spans="1:9" ht="83.25" customHeight="1" thickBot="1">
      <c r="A119" s="237" t="s">
        <v>330</v>
      </c>
      <c r="B119" s="269" t="s">
        <v>799</v>
      </c>
      <c r="C119" s="238" t="s">
        <v>796</v>
      </c>
      <c r="D119" s="239">
        <v>0</v>
      </c>
      <c r="E119" s="239">
        <f>E120</f>
        <v>1276.16</v>
      </c>
      <c r="F119" s="240">
        <f t="shared" si="2"/>
        <v>-1276.16</v>
      </c>
      <c r="H119" s="121"/>
      <c r="I119" s="121"/>
    </row>
    <row r="120" spans="1:9" ht="83.25" customHeight="1" thickBot="1">
      <c r="A120" s="237" t="s">
        <v>330</v>
      </c>
      <c r="B120" s="269" t="s">
        <v>799</v>
      </c>
      <c r="C120" s="238" t="s">
        <v>333</v>
      </c>
      <c r="D120" s="239">
        <v>0</v>
      </c>
      <c r="E120" s="239">
        <v>1276.16</v>
      </c>
      <c r="F120" s="240">
        <f t="shared" si="2"/>
        <v>-1276.16</v>
      </c>
      <c r="H120" s="121"/>
      <c r="I120" s="121"/>
    </row>
    <row r="121" spans="1:9" ht="38.25" customHeight="1" thickBot="1">
      <c r="A121" s="237" t="s">
        <v>793</v>
      </c>
      <c r="B121" s="269" t="s">
        <v>799</v>
      </c>
      <c r="C121" s="238" t="s">
        <v>794</v>
      </c>
      <c r="D121" s="239">
        <f>D123</f>
        <v>0</v>
      </c>
      <c r="E121" s="239">
        <f>E122</f>
        <v>29.44</v>
      </c>
      <c r="F121" s="240">
        <f>SUM(D121)-E121</f>
        <v>-29.44</v>
      </c>
      <c r="H121" s="121"/>
      <c r="I121" s="121"/>
    </row>
    <row r="122" spans="1:9" ht="71.25" customHeight="1" thickBot="1">
      <c r="A122" s="237" t="s">
        <v>795</v>
      </c>
      <c r="B122" s="269" t="s">
        <v>799</v>
      </c>
      <c r="C122" s="238" t="s">
        <v>797</v>
      </c>
      <c r="D122" s="239">
        <v>0</v>
      </c>
      <c r="E122" s="239">
        <v>29.44</v>
      </c>
      <c r="F122" s="240">
        <f>SUM(D122)-E122</f>
        <v>-29.44</v>
      </c>
      <c r="H122" s="121"/>
      <c r="I122" s="121"/>
    </row>
    <row r="123" spans="1:9" ht="74.25" customHeight="1" thickBot="1">
      <c r="A123" s="237" t="s">
        <v>795</v>
      </c>
      <c r="B123" s="269" t="s">
        <v>799</v>
      </c>
      <c r="C123" s="238" t="s">
        <v>874</v>
      </c>
      <c r="D123" s="239">
        <v>0</v>
      </c>
      <c r="E123" s="239">
        <v>29.44</v>
      </c>
      <c r="F123" s="240">
        <f>SUM(D123)-E123</f>
        <v>-29.44</v>
      </c>
      <c r="H123" s="121"/>
      <c r="I123" s="121"/>
    </row>
    <row r="124" spans="1:9" ht="24" customHeight="1" thickBot="1">
      <c r="A124" s="237" t="s">
        <v>9</v>
      </c>
      <c r="B124" s="269" t="s">
        <v>799</v>
      </c>
      <c r="C124" s="238" t="s">
        <v>7</v>
      </c>
      <c r="D124" s="239">
        <f>D125</f>
        <v>21300</v>
      </c>
      <c r="E124" s="239">
        <f>E125</f>
        <v>45000</v>
      </c>
      <c r="F124" s="236">
        <f t="shared" si="2"/>
        <v>-23700</v>
      </c>
      <c r="H124" s="121"/>
      <c r="I124" s="121"/>
    </row>
    <row r="125" spans="1:9" ht="36" customHeight="1" thickBot="1">
      <c r="A125" s="99" t="s">
        <v>10</v>
      </c>
      <c r="B125" s="269" t="s">
        <v>799</v>
      </c>
      <c r="C125" s="32" t="s">
        <v>8</v>
      </c>
      <c r="D125" s="37">
        <f>D127</f>
        <v>21300</v>
      </c>
      <c r="E125" s="37">
        <f>E127</f>
        <v>45000</v>
      </c>
      <c r="F125" s="197">
        <f t="shared" si="2"/>
        <v>-23700</v>
      </c>
      <c r="H125" s="121"/>
      <c r="I125" s="121"/>
    </row>
    <row r="126" spans="1:9" ht="36" customHeight="1" thickBot="1">
      <c r="A126" s="99" t="s">
        <v>80</v>
      </c>
      <c r="B126" s="269" t="s">
        <v>799</v>
      </c>
      <c r="C126" s="32" t="s">
        <v>875</v>
      </c>
      <c r="D126" s="37">
        <v>21300</v>
      </c>
      <c r="E126" s="37">
        <v>45000</v>
      </c>
      <c r="F126" s="197">
        <f>SUM(D126)-E126</f>
        <v>-23700</v>
      </c>
      <c r="H126" s="121"/>
      <c r="I126" s="121"/>
    </row>
    <row r="127" spans="1:12" ht="33.75" customHeight="1" thickBot="1">
      <c r="A127" s="99" t="s">
        <v>80</v>
      </c>
      <c r="B127" s="269" t="s">
        <v>799</v>
      </c>
      <c r="C127" s="32" t="s">
        <v>79</v>
      </c>
      <c r="D127" s="37">
        <v>21300</v>
      </c>
      <c r="E127" s="37">
        <v>45000</v>
      </c>
      <c r="F127" s="197">
        <f t="shared" si="2"/>
        <v>-23700</v>
      </c>
      <c r="G127" s="100"/>
      <c r="H127" s="101"/>
      <c r="I127" s="101"/>
      <c r="J127" s="100"/>
      <c r="K127" s="100"/>
      <c r="L127" s="100"/>
    </row>
    <row r="128" spans="1:12" ht="62.25" customHeight="1" thickBot="1">
      <c r="A128" s="99" t="s">
        <v>20</v>
      </c>
      <c r="B128" s="269" t="s">
        <v>799</v>
      </c>
      <c r="C128" s="32" t="s">
        <v>876</v>
      </c>
      <c r="D128" s="37">
        <f>D132+D129</f>
        <v>0</v>
      </c>
      <c r="E128" s="37">
        <f>E132+E129</f>
        <v>250308.06</v>
      </c>
      <c r="F128" s="197">
        <f t="shared" si="2"/>
        <v>-250308.06</v>
      </c>
      <c r="G128" s="100"/>
      <c r="H128" s="101"/>
      <c r="I128" s="101"/>
      <c r="J128" s="100"/>
      <c r="K128" s="100"/>
      <c r="L128" s="100"/>
    </row>
    <row r="129" spans="1:12" ht="41.25" customHeight="1" thickBot="1">
      <c r="A129" s="99" t="s">
        <v>311</v>
      </c>
      <c r="B129" s="269" t="s">
        <v>799</v>
      </c>
      <c r="C129" s="32" t="s">
        <v>308</v>
      </c>
      <c r="D129" s="37">
        <f>D130</f>
        <v>0</v>
      </c>
      <c r="E129" s="37">
        <f>E130</f>
        <v>164907.1</v>
      </c>
      <c r="F129" s="197">
        <f t="shared" si="2"/>
        <v>-164907.1</v>
      </c>
      <c r="G129" s="100"/>
      <c r="H129" s="101"/>
      <c r="I129" s="101"/>
      <c r="J129" s="100"/>
      <c r="K129" s="100"/>
      <c r="L129" s="100"/>
    </row>
    <row r="130" spans="1:12" ht="42" customHeight="1" thickBot="1">
      <c r="A130" s="165" t="s">
        <v>310</v>
      </c>
      <c r="B130" s="269" t="s">
        <v>799</v>
      </c>
      <c r="C130" s="32" t="s">
        <v>309</v>
      </c>
      <c r="D130" s="37">
        <v>0</v>
      </c>
      <c r="E130" s="37">
        <f>E131</f>
        <v>164907.1</v>
      </c>
      <c r="F130" s="197">
        <f t="shared" si="2"/>
        <v>-164907.1</v>
      </c>
      <c r="G130" s="100"/>
      <c r="H130" s="101"/>
      <c r="I130" s="101"/>
      <c r="J130" s="100"/>
      <c r="K130" s="100"/>
      <c r="L130" s="100"/>
    </row>
    <row r="131" spans="1:12" ht="34.5" customHeight="1" thickBot="1">
      <c r="A131" s="99" t="s">
        <v>310</v>
      </c>
      <c r="B131" s="269" t="s">
        <v>799</v>
      </c>
      <c r="C131" s="32" t="s">
        <v>81</v>
      </c>
      <c r="D131" s="37">
        <v>0</v>
      </c>
      <c r="E131" s="37">
        <v>164907.1</v>
      </c>
      <c r="F131" s="197">
        <f t="shared" si="2"/>
        <v>-164907.1</v>
      </c>
      <c r="G131" s="100"/>
      <c r="H131" s="101"/>
      <c r="I131" s="101"/>
      <c r="J131" s="100"/>
      <c r="K131" s="100"/>
      <c r="L131" s="100"/>
    </row>
    <row r="132" spans="1:12" ht="61.5" customHeight="1" thickBot="1">
      <c r="A132" s="165" t="s">
        <v>19</v>
      </c>
      <c r="B132" s="269" t="s">
        <v>799</v>
      </c>
      <c r="C132" s="32" t="s">
        <v>82</v>
      </c>
      <c r="D132" s="37">
        <f>D133</f>
        <v>0</v>
      </c>
      <c r="E132" s="37">
        <f>E133</f>
        <v>85400.96</v>
      </c>
      <c r="F132" s="197">
        <f t="shared" si="2"/>
        <v>-85400.96</v>
      </c>
      <c r="G132" s="100"/>
      <c r="H132" s="101"/>
      <c r="I132" s="101"/>
      <c r="J132" s="100"/>
      <c r="K132" s="100"/>
      <c r="L132" s="100"/>
    </row>
    <row r="133" spans="1:12" ht="62.25" customHeight="1" thickBot="1">
      <c r="A133" s="99" t="s">
        <v>84</v>
      </c>
      <c r="B133" s="269" t="s">
        <v>799</v>
      </c>
      <c r="C133" s="32" t="s">
        <v>85</v>
      </c>
      <c r="D133" s="37">
        <v>0</v>
      </c>
      <c r="E133" s="37">
        <f>E134</f>
        <v>85400.96</v>
      </c>
      <c r="F133" s="197">
        <f t="shared" si="2"/>
        <v>-85400.96</v>
      </c>
      <c r="G133" s="100"/>
      <c r="H133" s="101"/>
      <c r="I133" s="101"/>
      <c r="J133" s="100"/>
      <c r="K133" s="100"/>
      <c r="L133" s="100"/>
    </row>
    <row r="134" spans="1:12" ht="60" customHeight="1" thickBot="1">
      <c r="A134" s="99" t="s">
        <v>83</v>
      </c>
      <c r="B134" s="269" t="s">
        <v>799</v>
      </c>
      <c r="C134" s="32" t="s">
        <v>312</v>
      </c>
      <c r="D134" s="37">
        <v>0</v>
      </c>
      <c r="E134" s="37">
        <v>85400.96</v>
      </c>
      <c r="F134" s="197">
        <f t="shared" si="2"/>
        <v>-85400.96</v>
      </c>
      <c r="G134" s="100"/>
      <c r="H134" s="101"/>
      <c r="I134" s="101"/>
      <c r="J134" s="100"/>
      <c r="K134" s="100"/>
      <c r="L134" s="100"/>
    </row>
    <row r="135" spans="1:12" ht="28.5" customHeight="1" hidden="1" thickBot="1">
      <c r="A135" s="196" t="s">
        <v>136</v>
      </c>
      <c r="B135" s="269" t="s">
        <v>799</v>
      </c>
      <c r="C135" s="44" t="s">
        <v>137</v>
      </c>
      <c r="D135" s="43">
        <f>D136</f>
        <v>0</v>
      </c>
      <c r="E135" s="43">
        <f>E136</f>
        <v>0</v>
      </c>
      <c r="F135" s="198">
        <f>F136</f>
        <v>0</v>
      </c>
      <c r="G135" s="100"/>
      <c r="H135" s="101"/>
      <c r="I135" s="101"/>
      <c r="J135" s="100"/>
      <c r="K135" s="100"/>
      <c r="L135" s="100"/>
    </row>
    <row r="136" spans="1:12" ht="16.5" customHeight="1" hidden="1" thickBot="1">
      <c r="A136" s="99" t="s">
        <v>130</v>
      </c>
      <c r="B136" s="269" t="s">
        <v>799</v>
      </c>
      <c r="C136" s="32" t="s">
        <v>131</v>
      </c>
      <c r="D136" s="37">
        <v>0</v>
      </c>
      <c r="E136" s="37">
        <v>0</v>
      </c>
      <c r="F136" s="199">
        <f t="shared" si="2"/>
        <v>0</v>
      </c>
      <c r="G136" s="100"/>
      <c r="H136" s="101"/>
      <c r="I136" s="101"/>
      <c r="J136" s="100"/>
      <c r="K136" s="100"/>
      <c r="L136" s="100"/>
    </row>
    <row r="137" spans="1:12" ht="16.5" customHeight="1" hidden="1" thickBot="1">
      <c r="A137" s="195" t="s">
        <v>132</v>
      </c>
      <c r="B137" s="269" t="s">
        <v>799</v>
      </c>
      <c r="C137" s="32" t="s">
        <v>133</v>
      </c>
      <c r="D137" s="37">
        <v>0</v>
      </c>
      <c r="E137" s="37">
        <v>0</v>
      </c>
      <c r="F137" s="197">
        <f t="shared" si="2"/>
        <v>0</v>
      </c>
      <c r="G137" s="100"/>
      <c r="H137" s="101"/>
      <c r="I137" s="101"/>
      <c r="J137" s="100"/>
      <c r="K137" s="100"/>
      <c r="L137" s="100"/>
    </row>
    <row r="138" spans="1:12" ht="23.25" customHeight="1" hidden="1" thickBot="1">
      <c r="A138" s="195" t="s">
        <v>134</v>
      </c>
      <c r="B138" s="269" t="s">
        <v>799</v>
      </c>
      <c r="C138" s="32" t="s">
        <v>135</v>
      </c>
      <c r="D138" s="37">
        <v>0</v>
      </c>
      <c r="E138" s="37">
        <v>0</v>
      </c>
      <c r="F138" s="197">
        <f t="shared" si="2"/>
        <v>0</v>
      </c>
      <c r="G138" s="100"/>
      <c r="H138" s="101"/>
      <c r="I138" s="101"/>
      <c r="J138" s="100"/>
      <c r="K138" s="100"/>
      <c r="L138" s="100"/>
    </row>
    <row r="139" spans="1:9" s="100" customFormat="1" ht="30.75" customHeight="1" thickBot="1">
      <c r="A139" s="164" t="s">
        <v>258</v>
      </c>
      <c r="B139" s="269" t="s">
        <v>799</v>
      </c>
      <c r="C139" s="200" t="s">
        <v>259</v>
      </c>
      <c r="D139" s="201">
        <f>D140+D143</f>
        <v>1626700</v>
      </c>
      <c r="E139" s="201">
        <f>E140+E143</f>
        <v>2930460.5599999996</v>
      </c>
      <c r="F139" s="202">
        <f t="shared" si="2"/>
        <v>-1303760.5599999996</v>
      </c>
      <c r="H139" s="101"/>
      <c r="I139" s="101"/>
    </row>
    <row r="140" spans="1:9" s="100" customFormat="1" ht="64.5" customHeight="1" thickBot="1">
      <c r="A140" s="132" t="s">
        <v>862</v>
      </c>
      <c r="B140" s="269" t="s">
        <v>799</v>
      </c>
      <c r="C140" s="32" t="s">
        <v>287</v>
      </c>
      <c r="D140" s="37">
        <f>D141</f>
        <v>0</v>
      </c>
      <c r="E140" s="37">
        <f>E141</f>
        <v>300000</v>
      </c>
      <c r="F140" s="197">
        <f t="shared" si="2"/>
        <v>-300000</v>
      </c>
      <c r="H140" s="101"/>
      <c r="I140" s="101"/>
    </row>
    <row r="141" spans="1:9" s="100" customFormat="1" ht="76.5" customHeight="1" thickBot="1">
      <c r="A141" s="131" t="s">
        <v>313</v>
      </c>
      <c r="B141" s="269" t="s">
        <v>799</v>
      </c>
      <c r="C141" s="32" t="s">
        <v>314</v>
      </c>
      <c r="D141" s="37">
        <v>0</v>
      </c>
      <c r="E141" s="37">
        <f>E142</f>
        <v>300000</v>
      </c>
      <c r="F141" s="197">
        <f t="shared" si="2"/>
        <v>-300000</v>
      </c>
      <c r="H141" s="101"/>
      <c r="I141" s="101"/>
    </row>
    <row r="142" spans="1:9" s="100" customFormat="1" ht="73.5" customHeight="1" thickBot="1">
      <c r="A142" s="131" t="s">
        <v>313</v>
      </c>
      <c r="B142" s="269" t="s">
        <v>799</v>
      </c>
      <c r="C142" s="32" t="s">
        <v>86</v>
      </c>
      <c r="D142" s="37">
        <v>0</v>
      </c>
      <c r="E142" s="37">
        <v>300000</v>
      </c>
      <c r="F142" s="197">
        <f t="shared" si="2"/>
        <v>-300000</v>
      </c>
      <c r="H142" s="101"/>
      <c r="I142" s="101"/>
    </row>
    <row r="143" spans="1:9" s="100" customFormat="1" ht="26.25" customHeight="1" thickBot="1">
      <c r="A143" s="105" t="s">
        <v>863</v>
      </c>
      <c r="B143" s="269" t="s">
        <v>799</v>
      </c>
      <c r="C143" s="32" t="s">
        <v>227</v>
      </c>
      <c r="D143" s="37">
        <f>D144+D147</f>
        <v>1626700</v>
      </c>
      <c r="E143" s="37">
        <f>E144+E147</f>
        <v>2630460.5599999996</v>
      </c>
      <c r="F143" s="197">
        <f t="shared" si="2"/>
        <v>-1003760.5599999996</v>
      </c>
      <c r="H143" s="101"/>
      <c r="I143" s="101"/>
    </row>
    <row r="144" spans="1:9" s="100" customFormat="1" ht="29.25" customHeight="1" thickBot="1">
      <c r="A144" s="105" t="s">
        <v>864</v>
      </c>
      <c r="B144" s="269" t="s">
        <v>799</v>
      </c>
      <c r="C144" s="32" t="s">
        <v>276</v>
      </c>
      <c r="D144" s="37">
        <f>D145</f>
        <v>1227700</v>
      </c>
      <c r="E144" s="37">
        <f>E145</f>
        <v>2133330.32</v>
      </c>
      <c r="F144" s="197">
        <f t="shared" si="2"/>
        <v>-905630.3199999998</v>
      </c>
      <c r="H144" s="101"/>
      <c r="I144" s="101"/>
    </row>
    <row r="145" spans="1:9" s="100" customFormat="1" ht="45" customHeight="1" thickBot="1">
      <c r="A145" s="105" t="s">
        <v>317</v>
      </c>
      <c r="B145" s="269" t="s">
        <v>799</v>
      </c>
      <c r="C145" s="32" t="s">
        <v>316</v>
      </c>
      <c r="D145" s="37">
        <f>D146</f>
        <v>1227700</v>
      </c>
      <c r="E145" s="37">
        <f>E146</f>
        <v>2133330.32</v>
      </c>
      <c r="F145" s="197">
        <f t="shared" si="2"/>
        <v>-905630.3199999998</v>
      </c>
      <c r="H145" s="101"/>
      <c r="I145" s="101"/>
    </row>
    <row r="146" spans="1:9" s="100" customFormat="1" ht="47.25" customHeight="1" thickBot="1">
      <c r="A146" s="105" t="s">
        <v>317</v>
      </c>
      <c r="B146" s="269" t="s">
        <v>799</v>
      </c>
      <c r="C146" s="32" t="s">
        <v>315</v>
      </c>
      <c r="D146" s="37">
        <v>1227700</v>
      </c>
      <c r="E146" s="37">
        <v>2133330.32</v>
      </c>
      <c r="F146" s="197">
        <f t="shared" si="2"/>
        <v>-905630.3199999998</v>
      </c>
      <c r="H146" s="101"/>
      <c r="I146" s="101"/>
    </row>
    <row r="147" spans="1:9" s="100" customFormat="1" ht="48" customHeight="1" thickBot="1">
      <c r="A147" s="231" t="s">
        <v>790</v>
      </c>
      <c r="B147" s="269" t="s">
        <v>799</v>
      </c>
      <c r="C147" s="32" t="s">
        <v>789</v>
      </c>
      <c r="D147" s="37">
        <f>D148</f>
        <v>399000</v>
      </c>
      <c r="E147" s="37">
        <f>E148</f>
        <v>497130.24</v>
      </c>
      <c r="F147" s="197">
        <f t="shared" si="2"/>
        <v>-98130.23999999999</v>
      </c>
      <c r="H147" s="101"/>
      <c r="I147" s="101"/>
    </row>
    <row r="148" spans="1:9" s="100" customFormat="1" ht="60" customHeight="1" thickBot="1">
      <c r="A148" s="231" t="s">
        <v>791</v>
      </c>
      <c r="B148" s="269" t="s">
        <v>799</v>
      </c>
      <c r="C148" s="32" t="s">
        <v>792</v>
      </c>
      <c r="D148" s="37">
        <v>399000</v>
      </c>
      <c r="E148" s="37">
        <v>497130.24</v>
      </c>
      <c r="F148" s="197">
        <f t="shared" si="2"/>
        <v>-98130.23999999999</v>
      </c>
      <c r="H148" s="101"/>
      <c r="I148" s="101"/>
    </row>
    <row r="149" spans="1:9" s="100" customFormat="1" ht="20.25" customHeight="1" thickBot="1">
      <c r="A149" s="129" t="s">
        <v>277</v>
      </c>
      <c r="B149" s="269" t="s">
        <v>799</v>
      </c>
      <c r="C149" s="44" t="s">
        <v>231</v>
      </c>
      <c r="D149" s="43">
        <f>D155+D158</f>
        <v>743500</v>
      </c>
      <c r="E149" s="43">
        <f>E155+E158</f>
        <v>770356.19</v>
      </c>
      <c r="F149" s="203">
        <f t="shared" si="2"/>
        <v>-26856.189999999944</v>
      </c>
      <c r="H149" s="101"/>
      <c r="I149" s="101"/>
    </row>
    <row r="150" spans="1:9" s="100" customFormat="1" ht="42" customHeight="1" hidden="1">
      <c r="A150" s="106" t="s">
        <v>229</v>
      </c>
      <c r="B150" s="269" t="s">
        <v>799</v>
      </c>
      <c r="C150" s="45" t="s">
        <v>306</v>
      </c>
      <c r="D150" s="46">
        <v>0</v>
      </c>
      <c r="E150" s="46">
        <f>E151</f>
        <v>0</v>
      </c>
      <c r="F150" s="142">
        <f t="shared" si="2"/>
        <v>0</v>
      </c>
      <c r="H150" s="101"/>
      <c r="I150" s="101"/>
    </row>
    <row r="151" spans="1:9" s="100" customFormat="1" ht="41.25" customHeight="1" hidden="1">
      <c r="A151" s="106" t="s">
        <v>18</v>
      </c>
      <c r="B151" s="152"/>
      <c r="C151" s="45" t="s">
        <v>307</v>
      </c>
      <c r="D151" s="46">
        <v>0</v>
      </c>
      <c r="E151" s="46">
        <f>E152</f>
        <v>0</v>
      </c>
      <c r="F151" s="142">
        <f t="shared" si="2"/>
        <v>0</v>
      </c>
      <c r="H151" s="101"/>
      <c r="I151" s="101"/>
    </row>
    <row r="152" spans="1:9" s="100" customFormat="1" ht="77.25" customHeight="1" hidden="1">
      <c r="A152" s="106" t="s">
        <v>17</v>
      </c>
      <c r="B152" s="269" t="s">
        <v>799</v>
      </c>
      <c r="C152" s="45" t="s">
        <v>16</v>
      </c>
      <c r="D152" s="46">
        <v>0</v>
      </c>
      <c r="E152" s="46">
        <v>0</v>
      </c>
      <c r="F152" s="142">
        <f t="shared" si="2"/>
        <v>0</v>
      </c>
      <c r="H152" s="101"/>
      <c r="I152" s="101"/>
    </row>
    <row r="153" spans="1:9" s="100" customFormat="1" ht="45" customHeight="1" hidden="1" thickBot="1">
      <c r="A153" s="106" t="s">
        <v>340</v>
      </c>
      <c r="B153" s="269" t="s">
        <v>799</v>
      </c>
      <c r="C153" s="45" t="s">
        <v>306</v>
      </c>
      <c r="D153" s="46">
        <f>D154</f>
        <v>0</v>
      </c>
      <c r="E153" s="46">
        <f>E154</f>
        <v>0</v>
      </c>
      <c r="F153" s="142">
        <f t="shared" si="2"/>
        <v>0</v>
      </c>
      <c r="H153" s="101"/>
      <c r="I153" s="101"/>
    </row>
    <row r="154" spans="1:9" s="100" customFormat="1" ht="80.25" customHeight="1" hidden="1" thickBot="1">
      <c r="A154" s="106" t="s">
        <v>17</v>
      </c>
      <c r="B154" s="269" t="s">
        <v>799</v>
      </c>
      <c r="C154" s="45" t="s">
        <v>337</v>
      </c>
      <c r="D154" s="46">
        <v>0</v>
      </c>
      <c r="E154" s="46">
        <v>0</v>
      </c>
      <c r="F154" s="142">
        <f>D154-E154</f>
        <v>0</v>
      </c>
      <c r="H154" s="101"/>
      <c r="I154" s="101"/>
    </row>
    <row r="155" spans="1:9" s="100" customFormat="1" ht="38.25" customHeight="1" thickBot="1">
      <c r="A155" s="228" t="s">
        <v>141</v>
      </c>
      <c r="B155" s="269" t="s">
        <v>799</v>
      </c>
      <c r="C155" s="230" t="s">
        <v>140</v>
      </c>
      <c r="D155" s="215">
        <f>D156+D157</f>
        <v>743500</v>
      </c>
      <c r="E155" s="215">
        <f>E156+E157</f>
        <v>403827.27</v>
      </c>
      <c r="F155" s="236">
        <f>SUM(D155)-E155</f>
        <v>339672.73</v>
      </c>
      <c r="H155" s="101"/>
      <c r="I155" s="101"/>
    </row>
    <row r="156" spans="1:9" s="100" customFormat="1" ht="39.75" customHeight="1" thickBot="1">
      <c r="A156" s="283" t="s">
        <v>142</v>
      </c>
      <c r="B156" s="284" t="s">
        <v>799</v>
      </c>
      <c r="C156" s="287" t="s">
        <v>49</v>
      </c>
      <c r="D156" s="288"/>
      <c r="E156" s="288">
        <v>253100</v>
      </c>
      <c r="F156" s="289">
        <f t="shared" si="2"/>
        <v>-253100</v>
      </c>
      <c r="H156" s="101"/>
      <c r="I156" s="101"/>
    </row>
    <row r="157" spans="1:9" s="100" customFormat="1" ht="40.5" customHeight="1" thickBot="1">
      <c r="A157" s="283" t="s">
        <v>142</v>
      </c>
      <c r="B157" s="284" t="s">
        <v>799</v>
      </c>
      <c r="C157" s="287" t="s">
        <v>48</v>
      </c>
      <c r="D157" s="288">
        <v>743500</v>
      </c>
      <c r="E157" s="288">
        <v>150727.27</v>
      </c>
      <c r="F157" s="289">
        <f t="shared" si="2"/>
        <v>592772.73</v>
      </c>
      <c r="H157" s="101"/>
      <c r="I157" s="101"/>
    </row>
    <row r="158" spans="1:9" s="100" customFormat="1" ht="30.75" customHeight="1" thickBot="1">
      <c r="A158" s="106" t="s">
        <v>5</v>
      </c>
      <c r="B158" s="269" t="s">
        <v>799</v>
      </c>
      <c r="C158" s="45" t="s">
        <v>4</v>
      </c>
      <c r="D158" s="46">
        <f>D161</f>
        <v>0</v>
      </c>
      <c r="E158" s="46">
        <f>E161</f>
        <v>366528.92</v>
      </c>
      <c r="F158" s="142">
        <f t="shared" si="2"/>
        <v>-366528.92</v>
      </c>
      <c r="H158" s="101"/>
      <c r="I158" s="101"/>
    </row>
    <row r="159" spans="1:9" s="100" customFormat="1" ht="31.5" customHeight="1" hidden="1" thickBot="1">
      <c r="A159" s="106" t="s">
        <v>50</v>
      </c>
      <c r="B159" s="269" t="s">
        <v>799</v>
      </c>
      <c r="C159" s="45" t="s">
        <v>15</v>
      </c>
      <c r="D159" s="46">
        <v>0</v>
      </c>
      <c r="E159" s="46">
        <v>0</v>
      </c>
      <c r="F159" s="142">
        <f t="shared" si="2"/>
        <v>0</v>
      </c>
      <c r="H159" s="101"/>
      <c r="I159" s="101"/>
    </row>
    <row r="160" spans="1:12" s="100" customFormat="1" ht="31.5" customHeight="1" hidden="1" thickBot="1">
      <c r="A160" s="106" t="s">
        <v>50</v>
      </c>
      <c r="B160" s="152"/>
      <c r="C160" s="45" t="s">
        <v>14</v>
      </c>
      <c r="D160" s="46">
        <v>0</v>
      </c>
      <c r="E160" s="46">
        <v>0</v>
      </c>
      <c r="F160" s="142">
        <f>SUM(D160)-E160</f>
        <v>0</v>
      </c>
      <c r="G160" s="56"/>
      <c r="H160" s="98"/>
      <c r="I160" s="98"/>
      <c r="J160" s="56"/>
      <c r="K160" s="56"/>
      <c r="L160" s="56"/>
    </row>
    <row r="161" spans="1:12" s="100" customFormat="1" ht="36" customHeight="1" thickBot="1">
      <c r="A161" s="279" t="s">
        <v>336</v>
      </c>
      <c r="B161" s="269" t="s">
        <v>799</v>
      </c>
      <c r="C161" s="45" t="s">
        <v>335</v>
      </c>
      <c r="D161" s="46">
        <v>0</v>
      </c>
      <c r="E161" s="46">
        <v>366528.92</v>
      </c>
      <c r="F161" s="142">
        <f>SUM(D161)-E161</f>
        <v>-366528.92</v>
      </c>
      <c r="G161" s="56"/>
      <c r="H161" s="98"/>
      <c r="I161" s="98"/>
      <c r="J161" s="56"/>
      <c r="K161" s="56"/>
      <c r="L161" s="56"/>
    </row>
    <row r="162" spans="1:9" s="56" customFormat="1" ht="13.5" thickBot="1">
      <c r="A162" s="285" t="s">
        <v>260</v>
      </c>
      <c r="B162" s="269" t="s">
        <v>799</v>
      </c>
      <c r="C162" s="44" t="s">
        <v>261</v>
      </c>
      <c r="D162" s="43">
        <f>D163+D165</f>
        <v>0</v>
      </c>
      <c r="E162" s="43">
        <f>E163+E165</f>
        <v>533165.4</v>
      </c>
      <c r="F162" s="142">
        <f t="shared" si="2"/>
        <v>-533165.4</v>
      </c>
      <c r="H162" s="98"/>
      <c r="I162" s="98"/>
    </row>
    <row r="163" spans="1:9" s="56" customFormat="1" ht="13.5" thickBot="1">
      <c r="A163" s="106" t="s">
        <v>144</v>
      </c>
      <c r="B163" s="286" t="s">
        <v>799</v>
      </c>
      <c r="C163" s="45" t="s">
        <v>143</v>
      </c>
      <c r="D163" s="43"/>
      <c r="E163" s="46">
        <f>E164</f>
        <v>0</v>
      </c>
      <c r="F163" s="142"/>
      <c r="H163" s="98"/>
      <c r="I163" s="98"/>
    </row>
    <row r="164" spans="1:9" s="56" customFormat="1" ht="23.25" thickBot="1">
      <c r="A164" s="106" t="s">
        <v>871</v>
      </c>
      <c r="B164" s="277" t="s">
        <v>799</v>
      </c>
      <c r="C164" s="45" t="s">
        <v>870</v>
      </c>
      <c r="D164" s="43"/>
      <c r="E164" s="46">
        <v>0</v>
      </c>
      <c r="F164" s="142"/>
      <c r="H164" s="98"/>
      <c r="I164" s="98"/>
    </row>
    <row r="165" spans="1:9" s="56" customFormat="1" ht="12.75" customHeight="1" thickBot="1">
      <c r="A165" s="106" t="s">
        <v>105</v>
      </c>
      <c r="B165" s="277" t="s">
        <v>799</v>
      </c>
      <c r="C165" s="45" t="s">
        <v>104</v>
      </c>
      <c r="D165" s="46">
        <v>0</v>
      </c>
      <c r="E165" s="46">
        <f>E166</f>
        <v>533165.4</v>
      </c>
      <c r="F165" s="142">
        <f t="shared" si="2"/>
        <v>-533165.4</v>
      </c>
      <c r="H165" s="98"/>
      <c r="I165" s="98"/>
    </row>
    <row r="166" spans="1:9" s="56" customFormat="1" ht="12.75" customHeight="1" thickBot="1">
      <c r="A166" s="106" t="s">
        <v>865</v>
      </c>
      <c r="B166" s="269" t="s">
        <v>799</v>
      </c>
      <c r="C166" s="45" t="s">
        <v>338</v>
      </c>
      <c r="D166" s="46">
        <v>0</v>
      </c>
      <c r="E166" s="46">
        <f>E167</f>
        <v>533165.4</v>
      </c>
      <c r="F166" s="142">
        <f t="shared" si="2"/>
        <v>-533165.4</v>
      </c>
      <c r="H166" s="98"/>
      <c r="I166" s="98"/>
    </row>
    <row r="167" spans="1:9" s="56" customFormat="1" ht="12.75" customHeight="1" thickBot="1">
      <c r="A167" s="106" t="s">
        <v>865</v>
      </c>
      <c r="B167" s="269" t="s">
        <v>799</v>
      </c>
      <c r="C167" s="45" t="s">
        <v>339</v>
      </c>
      <c r="D167" s="46">
        <v>0</v>
      </c>
      <c r="E167" s="46">
        <v>533165.4</v>
      </c>
      <c r="F167" s="142">
        <f t="shared" si="2"/>
        <v>-533165.4</v>
      </c>
      <c r="H167" s="98"/>
      <c r="I167" s="98"/>
    </row>
    <row r="168" spans="1:9" s="56" customFormat="1" ht="15" customHeight="1" hidden="1">
      <c r="A168" s="106" t="s">
        <v>144</v>
      </c>
      <c r="B168" s="152"/>
      <c r="C168" s="45" t="s">
        <v>143</v>
      </c>
      <c r="D168" s="46">
        <v>0</v>
      </c>
      <c r="E168" s="46"/>
      <c r="F168" s="142">
        <f t="shared" si="2"/>
        <v>0</v>
      </c>
      <c r="H168" s="98"/>
      <c r="I168" s="98"/>
    </row>
    <row r="169" spans="1:9" s="56" customFormat="1" ht="15.75" customHeight="1" hidden="1" thickBot="1">
      <c r="A169" s="106" t="s">
        <v>145</v>
      </c>
      <c r="B169" s="269" t="s">
        <v>799</v>
      </c>
      <c r="C169" s="45" t="s">
        <v>338</v>
      </c>
      <c r="D169" s="46">
        <v>0</v>
      </c>
      <c r="E169" s="46"/>
      <c r="F169" s="142">
        <f t="shared" si="2"/>
        <v>0</v>
      </c>
      <c r="H169" s="98"/>
      <c r="I169" s="98"/>
    </row>
    <row r="170" spans="1:9" s="56" customFormat="1" ht="12.75" customHeight="1" hidden="1" thickBot="1">
      <c r="A170" s="279" t="s">
        <v>145</v>
      </c>
      <c r="B170" s="269" t="s">
        <v>799</v>
      </c>
      <c r="C170" s="186" t="s">
        <v>339</v>
      </c>
      <c r="D170" s="138">
        <v>0</v>
      </c>
      <c r="E170" s="138"/>
      <c r="F170" s="144">
        <f t="shared" si="2"/>
        <v>0</v>
      </c>
      <c r="H170" s="98"/>
      <c r="I170" s="98"/>
    </row>
    <row r="171" spans="1:9" s="56" customFormat="1" ht="18" customHeight="1" thickBot="1">
      <c r="A171" s="280" t="s">
        <v>262</v>
      </c>
      <c r="B171" s="281" t="s">
        <v>799</v>
      </c>
      <c r="C171" s="282" t="s">
        <v>263</v>
      </c>
      <c r="D171" s="53">
        <f>D172+D187+D191+D184+D197+D194</f>
        <v>35336195.239999995</v>
      </c>
      <c r="E171" s="53">
        <f>E172+E187+E197+E184+E194</f>
        <v>595.2400000000002</v>
      </c>
      <c r="F171" s="244">
        <f t="shared" si="2"/>
        <v>35335599.99999999</v>
      </c>
      <c r="H171" s="98"/>
      <c r="I171" s="98"/>
    </row>
    <row r="172" spans="1:9" s="56" customFormat="1" ht="25.5" customHeight="1" thickBot="1">
      <c r="A172" s="134" t="s">
        <v>225</v>
      </c>
      <c r="B172" s="269" t="s">
        <v>799</v>
      </c>
      <c r="C172" s="51" t="s">
        <v>264</v>
      </c>
      <c r="D172" s="52">
        <f>D173+D177</f>
        <v>35335800</v>
      </c>
      <c r="E172" s="112">
        <f>E173+E177</f>
        <v>200</v>
      </c>
      <c r="F172" s="143">
        <f t="shared" si="2"/>
        <v>35335600</v>
      </c>
      <c r="H172" s="98"/>
      <c r="I172" s="98"/>
    </row>
    <row r="173" spans="1:9" s="56" customFormat="1" ht="19.5" customHeight="1" thickBot="1">
      <c r="A173" s="69" t="s">
        <v>866</v>
      </c>
      <c r="B173" s="269" t="s">
        <v>799</v>
      </c>
      <c r="C173" s="32" t="s">
        <v>302</v>
      </c>
      <c r="D173" s="37">
        <v>200</v>
      </c>
      <c r="E173" s="46">
        <f>E174</f>
        <v>200</v>
      </c>
      <c r="F173" s="142">
        <f t="shared" si="2"/>
        <v>0</v>
      </c>
      <c r="H173" s="98"/>
      <c r="I173" s="98"/>
    </row>
    <row r="174" spans="1:9" s="56" customFormat="1" ht="25.5" customHeight="1" thickBot="1">
      <c r="A174" s="105" t="s">
        <v>89</v>
      </c>
      <c r="B174" s="277" t="s">
        <v>799</v>
      </c>
      <c r="C174" s="32" t="s">
        <v>90</v>
      </c>
      <c r="D174" s="37">
        <v>200</v>
      </c>
      <c r="E174" s="46">
        <f>E175</f>
        <v>200</v>
      </c>
      <c r="F174" s="142">
        <f t="shared" si="2"/>
        <v>0</v>
      </c>
      <c r="H174" s="98"/>
      <c r="I174" s="98"/>
    </row>
    <row r="175" spans="1:9" s="56" customFormat="1" ht="25.5" customHeight="1" thickBot="1">
      <c r="A175" s="276" t="s">
        <v>867</v>
      </c>
      <c r="B175" s="269" t="s">
        <v>799</v>
      </c>
      <c r="C175" s="32" t="s">
        <v>321</v>
      </c>
      <c r="D175" s="37">
        <v>200</v>
      </c>
      <c r="E175" s="46">
        <v>200</v>
      </c>
      <c r="F175" s="142">
        <f>SUM(D175)-E175</f>
        <v>0</v>
      </c>
      <c r="H175" s="98"/>
      <c r="I175" s="98"/>
    </row>
    <row r="176" spans="1:9" s="56" customFormat="1" ht="23.25" customHeight="1" thickBot="1">
      <c r="A176" s="105" t="s">
        <v>867</v>
      </c>
      <c r="B176" s="277" t="s">
        <v>799</v>
      </c>
      <c r="C176" s="32" t="s">
        <v>320</v>
      </c>
      <c r="D176" s="37">
        <v>200</v>
      </c>
      <c r="E176" s="46">
        <v>200</v>
      </c>
      <c r="F176" s="142">
        <f t="shared" si="2"/>
        <v>0</v>
      </c>
      <c r="H176" s="98"/>
      <c r="I176" s="98"/>
    </row>
    <row r="177" spans="1:9" s="56" customFormat="1" ht="18" customHeight="1" thickBot="1">
      <c r="A177" s="245" t="s">
        <v>265</v>
      </c>
      <c r="B177" s="269" t="s">
        <v>799</v>
      </c>
      <c r="C177" s="32" t="s">
        <v>266</v>
      </c>
      <c r="D177" s="37">
        <f>D181</f>
        <v>35335600</v>
      </c>
      <c r="E177" s="46">
        <f>E181</f>
        <v>0</v>
      </c>
      <c r="F177" s="142">
        <f t="shared" si="2"/>
        <v>35335600</v>
      </c>
      <c r="H177" s="98"/>
      <c r="I177" s="98"/>
    </row>
    <row r="178" spans="1:9" s="56" customFormat="1" ht="33.75" customHeight="1" hidden="1">
      <c r="A178" s="41" t="s">
        <v>267</v>
      </c>
      <c r="B178" s="269" t="s">
        <v>799</v>
      </c>
      <c r="C178" s="32" t="s">
        <v>268</v>
      </c>
      <c r="D178" s="37">
        <v>2032500</v>
      </c>
      <c r="E178" s="46">
        <v>2032500</v>
      </c>
      <c r="F178" s="142">
        <f t="shared" si="2"/>
        <v>0</v>
      </c>
      <c r="H178" s="98"/>
      <c r="I178" s="98"/>
    </row>
    <row r="179" spans="1:9" s="56" customFormat="1" ht="45" customHeight="1" hidden="1">
      <c r="A179" s="41" t="s">
        <v>269</v>
      </c>
      <c r="B179" s="269" t="s">
        <v>799</v>
      </c>
      <c r="C179" s="32" t="s">
        <v>270</v>
      </c>
      <c r="D179" s="37">
        <v>2032500</v>
      </c>
      <c r="E179" s="46">
        <v>2032500</v>
      </c>
      <c r="F179" s="142">
        <f t="shared" si="2"/>
        <v>0</v>
      </c>
      <c r="H179" s="98"/>
      <c r="I179" s="98"/>
    </row>
    <row r="180" spans="1:9" s="56" customFormat="1" ht="45" customHeight="1" hidden="1">
      <c r="A180" s="69" t="s">
        <v>269</v>
      </c>
      <c r="B180" s="152"/>
      <c r="C180" s="32" t="s">
        <v>271</v>
      </c>
      <c r="D180" s="37">
        <v>2032500</v>
      </c>
      <c r="E180" s="46">
        <v>2032500</v>
      </c>
      <c r="F180" s="142">
        <f t="shared" si="2"/>
        <v>0</v>
      </c>
      <c r="H180" s="98"/>
      <c r="I180" s="98"/>
    </row>
    <row r="181" spans="1:9" s="56" customFormat="1" ht="17.25" customHeight="1" thickBot="1">
      <c r="A181" s="105" t="s">
        <v>272</v>
      </c>
      <c r="B181" s="277" t="s">
        <v>799</v>
      </c>
      <c r="C181" s="32" t="s">
        <v>273</v>
      </c>
      <c r="D181" s="37">
        <f>D182</f>
        <v>35335600</v>
      </c>
      <c r="E181" s="46">
        <f>E182</f>
        <v>0</v>
      </c>
      <c r="F181" s="142">
        <f t="shared" si="2"/>
        <v>35335600</v>
      </c>
      <c r="H181" s="98"/>
      <c r="I181" s="98"/>
    </row>
    <row r="182" spans="1:9" s="56" customFormat="1" ht="23.25" thickBot="1">
      <c r="A182" s="105" t="s">
        <v>322</v>
      </c>
      <c r="B182" s="277" t="s">
        <v>799</v>
      </c>
      <c r="C182" s="32" t="s">
        <v>319</v>
      </c>
      <c r="D182" s="37">
        <f>D183</f>
        <v>35335600</v>
      </c>
      <c r="E182" s="46">
        <v>0</v>
      </c>
      <c r="F182" s="142">
        <f t="shared" si="2"/>
        <v>35335600</v>
      </c>
      <c r="H182" s="98"/>
      <c r="I182" s="98"/>
    </row>
    <row r="183" spans="1:9" s="56" customFormat="1" ht="23.25" thickBot="1">
      <c r="A183" s="290" t="s">
        <v>322</v>
      </c>
      <c r="B183" s="269" t="s">
        <v>799</v>
      </c>
      <c r="C183" s="32" t="s">
        <v>318</v>
      </c>
      <c r="D183" s="37">
        <v>35335600</v>
      </c>
      <c r="E183" s="46">
        <v>0</v>
      </c>
      <c r="F183" s="142">
        <f>SUM(D183)-E183</f>
        <v>35335600</v>
      </c>
      <c r="H183" s="98"/>
      <c r="I183" s="98"/>
    </row>
    <row r="184" spans="1:9" s="56" customFormat="1" ht="23.25" hidden="1" thickBot="1">
      <c r="A184" s="42" t="s">
        <v>47</v>
      </c>
      <c r="B184" s="269" t="s">
        <v>799</v>
      </c>
      <c r="C184" s="32" t="s">
        <v>323</v>
      </c>
      <c r="D184" s="37">
        <f>D185</f>
        <v>0</v>
      </c>
      <c r="E184" s="37">
        <f>E185</f>
        <v>0</v>
      </c>
      <c r="F184" s="142">
        <f>SUM(D184)-E184</f>
        <v>0</v>
      </c>
      <c r="H184" s="98"/>
      <c r="I184" s="98"/>
    </row>
    <row r="185" spans="1:9" s="56" customFormat="1" ht="23.25" hidden="1" thickBot="1">
      <c r="A185" s="42" t="s">
        <v>47</v>
      </c>
      <c r="B185" s="269" t="s">
        <v>799</v>
      </c>
      <c r="C185" s="32" t="s">
        <v>324</v>
      </c>
      <c r="D185" s="37">
        <v>0</v>
      </c>
      <c r="E185" s="46">
        <v>0</v>
      </c>
      <c r="F185" s="142">
        <f>SUM(D185)-E185</f>
        <v>0</v>
      </c>
      <c r="H185" s="98"/>
      <c r="I185" s="98"/>
    </row>
    <row r="186" spans="1:9" s="56" customFormat="1" ht="24" customHeight="1" hidden="1" thickBot="1">
      <c r="A186" s="42" t="s">
        <v>47</v>
      </c>
      <c r="B186" s="269" t="s">
        <v>799</v>
      </c>
      <c r="C186" s="32" t="s">
        <v>334</v>
      </c>
      <c r="D186" s="37">
        <v>0</v>
      </c>
      <c r="E186" s="46">
        <v>0</v>
      </c>
      <c r="F186" s="142">
        <f>SUM(D186)-E186</f>
        <v>0</v>
      </c>
      <c r="H186" s="98"/>
      <c r="I186" s="98"/>
    </row>
    <row r="187" spans="1:12" s="56" customFormat="1" ht="40.5" customHeight="1" hidden="1">
      <c r="A187" s="42" t="s">
        <v>211</v>
      </c>
      <c r="B187" s="269" t="s">
        <v>799</v>
      </c>
      <c r="C187" s="125" t="s">
        <v>238</v>
      </c>
      <c r="D187" s="126">
        <v>0</v>
      </c>
      <c r="E187" s="193">
        <v>0</v>
      </c>
      <c r="F187" s="209">
        <f t="shared" si="2"/>
        <v>0</v>
      </c>
      <c r="G187" s="114"/>
      <c r="H187" s="121"/>
      <c r="I187" s="121"/>
      <c r="J187" s="114"/>
      <c r="K187" s="114"/>
      <c r="L187" s="114"/>
    </row>
    <row r="188" spans="1:9" ht="36.75" customHeight="1" hidden="1">
      <c r="A188" s="42" t="s">
        <v>212</v>
      </c>
      <c r="B188" s="269" t="s">
        <v>799</v>
      </c>
      <c r="C188" s="125" t="s">
        <v>239</v>
      </c>
      <c r="D188" s="126">
        <v>0</v>
      </c>
      <c r="E188" s="193">
        <v>0</v>
      </c>
      <c r="F188" s="209">
        <f t="shared" si="2"/>
        <v>0</v>
      </c>
      <c r="H188" s="121"/>
      <c r="I188" s="121"/>
    </row>
    <row r="189" spans="1:9" ht="36.75" customHeight="1" hidden="1">
      <c r="A189" s="42" t="s">
        <v>213</v>
      </c>
      <c r="B189" s="269" t="s">
        <v>799</v>
      </c>
      <c r="C189" s="125" t="s">
        <v>240</v>
      </c>
      <c r="D189" s="126">
        <v>0</v>
      </c>
      <c r="E189" s="193">
        <v>0</v>
      </c>
      <c r="F189" s="209">
        <f>SUM(D189)-E189</f>
        <v>0</v>
      </c>
      <c r="H189" s="121"/>
      <c r="I189" s="121"/>
    </row>
    <row r="190" spans="1:9" ht="39.75" customHeight="1" hidden="1">
      <c r="A190" s="42" t="s">
        <v>213</v>
      </c>
      <c r="B190" s="269" t="s">
        <v>799</v>
      </c>
      <c r="C190" s="125" t="s">
        <v>214</v>
      </c>
      <c r="D190" s="126">
        <v>0</v>
      </c>
      <c r="E190" s="193">
        <v>0</v>
      </c>
      <c r="F190" s="209">
        <f t="shared" si="2"/>
        <v>0</v>
      </c>
      <c r="H190" s="121"/>
      <c r="I190" s="121"/>
    </row>
    <row r="191" spans="1:9" ht="39" customHeight="1" hidden="1">
      <c r="A191" s="127" t="s">
        <v>224</v>
      </c>
      <c r="B191" s="269" t="s">
        <v>799</v>
      </c>
      <c r="C191" s="44" t="s">
        <v>241</v>
      </c>
      <c r="D191" s="43">
        <v>0</v>
      </c>
      <c r="E191" s="133">
        <v>0</v>
      </c>
      <c r="F191" s="141">
        <f t="shared" si="2"/>
        <v>0</v>
      </c>
      <c r="H191" s="121"/>
      <c r="I191" s="121"/>
    </row>
    <row r="192" spans="1:9" ht="39" customHeight="1" hidden="1">
      <c r="A192" s="128" t="s">
        <v>222</v>
      </c>
      <c r="B192" s="152"/>
      <c r="C192" s="45" t="s">
        <v>223</v>
      </c>
      <c r="D192" s="46">
        <v>0</v>
      </c>
      <c r="E192" s="193">
        <v>0</v>
      </c>
      <c r="F192" s="209">
        <f>SUM(D192)-E192</f>
        <v>0</v>
      </c>
      <c r="H192" s="121"/>
      <c r="I192" s="121"/>
    </row>
    <row r="193" spans="1:9" ht="39.75" customHeight="1" hidden="1">
      <c r="A193" s="128" t="s">
        <v>215</v>
      </c>
      <c r="B193" s="269" t="s">
        <v>799</v>
      </c>
      <c r="C193" s="45" t="s">
        <v>216</v>
      </c>
      <c r="D193" s="46">
        <v>0</v>
      </c>
      <c r="E193" s="193">
        <v>0</v>
      </c>
      <c r="F193" s="209">
        <f t="shared" si="2"/>
        <v>0</v>
      </c>
      <c r="H193" s="121"/>
      <c r="I193" s="121"/>
    </row>
    <row r="194" spans="1:9" ht="57.75" customHeight="1" thickBot="1">
      <c r="A194" s="128" t="s">
        <v>341</v>
      </c>
      <c r="B194" s="269" t="s">
        <v>799</v>
      </c>
      <c r="C194" s="32" t="s">
        <v>238</v>
      </c>
      <c r="D194" s="46">
        <f>D196</f>
        <v>2635.01</v>
      </c>
      <c r="E194" s="46">
        <f>E196</f>
        <v>2635.01</v>
      </c>
      <c r="F194" s="142">
        <f>SUM(D194)-E194</f>
        <v>0</v>
      </c>
      <c r="H194" s="121"/>
      <c r="I194" s="121"/>
    </row>
    <row r="195" spans="1:9" ht="33" customHeight="1" thickBot="1">
      <c r="A195" s="128" t="s">
        <v>872</v>
      </c>
      <c r="B195" s="269" t="s">
        <v>799</v>
      </c>
      <c r="C195" s="32" t="s">
        <v>868</v>
      </c>
      <c r="D195" s="46">
        <v>2635.01</v>
      </c>
      <c r="E195" s="46">
        <v>2635.01</v>
      </c>
      <c r="F195" s="209"/>
      <c r="H195" s="121"/>
      <c r="I195" s="121"/>
    </row>
    <row r="196" spans="1:9" ht="31.5" customHeight="1" thickBot="1">
      <c r="A196" s="128" t="s">
        <v>873</v>
      </c>
      <c r="B196" s="269" t="s">
        <v>799</v>
      </c>
      <c r="C196" s="32" t="s">
        <v>342</v>
      </c>
      <c r="D196" s="46">
        <v>2635.01</v>
      </c>
      <c r="E196" s="46">
        <v>2635.01</v>
      </c>
      <c r="F196" s="209"/>
      <c r="H196" s="121"/>
      <c r="I196" s="121"/>
    </row>
    <row r="197" spans="1:9" s="56" customFormat="1" ht="36.75" customHeight="1" thickBot="1">
      <c r="A197" s="42" t="s">
        <v>325</v>
      </c>
      <c r="B197" s="269" t="s">
        <v>799</v>
      </c>
      <c r="C197" s="32" t="s">
        <v>241</v>
      </c>
      <c r="D197" s="37">
        <f>D198</f>
        <v>-2239.77</v>
      </c>
      <c r="E197" s="46">
        <v>-2239.77</v>
      </c>
      <c r="F197" s="142">
        <f>SUM(D197)-E197</f>
        <v>0</v>
      </c>
      <c r="H197" s="98"/>
      <c r="I197" s="98"/>
    </row>
    <row r="198" spans="1:9" s="56" customFormat="1" ht="39" customHeight="1" thickBot="1">
      <c r="A198" s="42" t="s">
        <v>326</v>
      </c>
      <c r="B198" s="269" t="s">
        <v>799</v>
      </c>
      <c r="C198" s="32" t="s">
        <v>327</v>
      </c>
      <c r="D198" s="37">
        <v>-2239.77</v>
      </c>
      <c r="E198" s="46">
        <v>-2239.77</v>
      </c>
      <c r="F198" s="142">
        <f>SUM(D198)-E198</f>
        <v>0</v>
      </c>
      <c r="H198" s="98"/>
      <c r="I198" s="98"/>
    </row>
    <row r="199" spans="8:9" ht="12.75">
      <c r="H199" s="121"/>
      <c r="I199" s="121"/>
    </row>
    <row r="200" spans="8:9" ht="12.75">
      <c r="H200" s="121"/>
      <c r="I200" s="121"/>
    </row>
    <row r="201" spans="8:9" ht="12.75">
      <c r="H201" s="121"/>
      <c r="I201" s="121"/>
    </row>
    <row r="202" spans="8:9" ht="12.75">
      <c r="H202" s="121"/>
      <c r="I202" s="121"/>
    </row>
    <row r="203" spans="8:9" ht="12.75">
      <c r="H203" s="121"/>
      <c r="I203" s="121"/>
    </row>
    <row r="204" spans="8:9" ht="12.75">
      <c r="H204" s="121"/>
      <c r="I204" s="121"/>
    </row>
    <row r="205" spans="8:9" ht="12.75">
      <c r="H205" s="121"/>
      <c r="I205" s="121"/>
    </row>
    <row r="206" spans="8:9" ht="12.75">
      <c r="H206" s="121"/>
      <c r="I206" s="121"/>
    </row>
    <row r="207" spans="8:9" ht="12.75">
      <c r="H207" s="121"/>
      <c r="I207" s="121"/>
    </row>
    <row r="208" spans="8:9" ht="12.75">
      <c r="H208" s="121"/>
      <c r="I208" s="121"/>
    </row>
    <row r="209" spans="8:9" ht="12.75">
      <c r="H209" s="121"/>
      <c r="I209" s="121"/>
    </row>
    <row r="210" spans="8:9" ht="12.75">
      <c r="H210" s="121"/>
      <c r="I210" s="121"/>
    </row>
    <row r="211" spans="8:9" ht="12.75">
      <c r="H211" s="121"/>
      <c r="I211" s="121"/>
    </row>
    <row r="212" spans="8:9" ht="12.75">
      <c r="H212" s="121"/>
      <c r="I212" s="121"/>
    </row>
    <row r="213" spans="8:9" ht="12.75">
      <c r="H213" s="121"/>
      <c r="I213" s="121"/>
    </row>
    <row r="214" spans="8:9" ht="12.75">
      <c r="H214" s="121"/>
      <c r="I214" s="121"/>
    </row>
    <row r="215" spans="8:9" ht="12.75">
      <c r="H215" s="121"/>
      <c r="I215" s="121"/>
    </row>
    <row r="216" spans="8:9" ht="12.75">
      <c r="H216" s="121"/>
      <c r="I216" s="121"/>
    </row>
    <row r="217" spans="8:9" ht="12.75">
      <c r="H217" s="121"/>
      <c r="I217" s="121"/>
    </row>
    <row r="218" spans="8:9" ht="12.75">
      <c r="H218" s="121"/>
      <c r="I218" s="121"/>
    </row>
    <row r="219" spans="8:9" ht="12.75">
      <c r="H219" s="121"/>
      <c r="I219" s="121"/>
    </row>
    <row r="220" spans="8:9" ht="12.75">
      <c r="H220" s="121"/>
      <c r="I220" s="121"/>
    </row>
    <row r="221" spans="8:9" ht="12.75">
      <c r="H221" s="121"/>
      <c r="I221" s="121"/>
    </row>
    <row r="222" spans="8:9" ht="12.75">
      <c r="H222" s="121"/>
      <c r="I222" s="121"/>
    </row>
    <row r="223" spans="8:9" ht="12.75">
      <c r="H223" s="121"/>
      <c r="I223" s="121"/>
    </row>
    <row r="224" spans="8:9" ht="12.75">
      <c r="H224" s="121"/>
      <c r="I224" s="121"/>
    </row>
    <row r="225" spans="8:9" ht="12.75">
      <c r="H225" s="121"/>
      <c r="I225" s="121"/>
    </row>
    <row r="226" spans="8:9" ht="12.75">
      <c r="H226" s="121"/>
      <c r="I226" s="121"/>
    </row>
    <row r="227" spans="8:9" ht="12.75">
      <c r="H227" s="121"/>
      <c r="I227" s="121"/>
    </row>
    <row r="228" spans="8:9" ht="12.75">
      <c r="H228" s="121"/>
      <c r="I228" s="121"/>
    </row>
    <row r="229" spans="8:9" ht="12.75">
      <c r="H229" s="121"/>
      <c r="I229" s="121"/>
    </row>
    <row r="230" spans="8:9" ht="12.75">
      <c r="H230" s="121"/>
      <c r="I230" s="121"/>
    </row>
    <row r="231" spans="8:9" ht="12.75">
      <c r="H231" s="121"/>
      <c r="I231" s="121"/>
    </row>
    <row r="232" spans="8:9" ht="12.75">
      <c r="H232" s="121"/>
      <c r="I232" s="121"/>
    </row>
    <row r="233" spans="8:9" ht="12.75">
      <c r="H233" s="121"/>
      <c r="I233" s="121"/>
    </row>
    <row r="234" spans="8:9" ht="12.75">
      <c r="H234" s="121"/>
      <c r="I234" s="121"/>
    </row>
    <row r="235" spans="8:9" ht="12.75">
      <c r="H235" s="121"/>
      <c r="I235" s="121"/>
    </row>
    <row r="236" spans="8:9" ht="12.75">
      <c r="H236" s="121"/>
      <c r="I236" s="121"/>
    </row>
    <row r="237" spans="8:9" ht="12.75">
      <c r="H237" s="121"/>
      <c r="I237" s="121"/>
    </row>
    <row r="238" spans="8:9" ht="12.75">
      <c r="H238" s="121"/>
      <c r="I238" s="121"/>
    </row>
    <row r="239" spans="8:9" ht="12.75">
      <c r="H239" s="121"/>
      <c r="I239" s="121"/>
    </row>
    <row r="240" spans="8:9" ht="12.75">
      <c r="H240" s="121"/>
      <c r="I240" s="121"/>
    </row>
    <row r="241" spans="8:9" ht="12.75">
      <c r="H241" s="121"/>
      <c r="I241" s="121"/>
    </row>
    <row r="242" spans="8:9" ht="12.75">
      <c r="H242" s="121"/>
      <c r="I242" s="121"/>
    </row>
    <row r="243" spans="8:9" ht="12.75">
      <c r="H243" s="121"/>
      <c r="I243" s="121"/>
    </row>
    <row r="244" spans="8:9" ht="12.75">
      <c r="H244" s="121"/>
      <c r="I244" s="121"/>
    </row>
    <row r="245" spans="8:9" ht="12.75">
      <c r="H245" s="121"/>
      <c r="I245" s="121"/>
    </row>
    <row r="246" spans="8:9" ht="12.75">
      <c r="H246" s="121"/>
      <c r="I246" s="121"/>
    </row>
    <row r="247" spans="8:9" ht="12.75">
      <c r="H247" s="121"/>
      <c r="I247" s="121"/>
    </row>
    <row r="248" spans="8:9" ht="12.75">
      <c r="H248" s="121"/>
      <c r="I248" s="121"/>
    </row>
    <row r="249" spans="8:9" ht="12.75">
      <c r="H249" s="121"/>
      <c r="I249" s="121"/>
    </row>
    <row r="250" spans="8:9" ht="12.75">
      <c r="H250" s="121"/>
      <c r="I250" s="121"/>
    </row>
    <row r="251" spans="8:9" ht="12.75">
      <c r="H251" s="121"/>
      <c r="I251" s="121"/>
    </row>
    <row r="252" spans="8:9" ht="12.75">
      <c r="H252" s="121"/>
      <c r="I252" s="121"/>
    </row>
    <row r="253" spans="8:9" ht="12.75">
      <c r="H253" s="121"/>
      <c r="I253" s="121"/>
    </row>
    <row r="254" spans="8:9" ht="12.75">
      <c r="H254" s="121"/>
      <c r="I254" s="121"/>
    </row>
    <row r="255" spans="8:9" ht="12.75">
      <c r="H255" s="121"/>
      <c r="I255" s="121"/>
    </row>
    <row r="256" spans="8:9" ht="12.75">
      <c r="H256" s="121"/>
      <c r="I256" s="121"/>
    </row>
    <row r="257" spans="8:9" ht="12.75">
      <c r="H257" s="121"/>
      <c r="I257" s="121"/>
    </row>
    <row r="258" spans="8:9" ht="12.75">
      <c r="H258" s="121"/>
      <c r="I258" s="121"/>
    </row>
    <row r="259" spans="8:9" ht="12.75">
      <c r="H259" s="121"/>
      <c r="I259" s="121"/>
    </row>
    <row r="260" spans="8:9" ht="12.75">
      <c r="H260" s="121"/>
      <c r="I260" s="121"/>
    </row>
    <row r="261" spans="8:9" ht="12.75">
      <c r="H261" s="121"/>
      <c r="I261" s="121"/>
    </row>
    <row r="262" spans="8:9" ht="12.75">
      <c r="H262" s="121"/>
      <c r="I262" s="121"/>
    </row>
    <row r="263" spans="8:9" ht="12.75">
      <c r="H263" s="121"/>
      <c r="I263" s="121"/>
    </row>
    <row r="264" spans="8:9" ht="12.75">
      <c r="H264" s="121"/>
      <c r="I264" s="121"/>
    </row>
    <row r="265" spans="8:9" ht="12.75">
      <c r="H265" s="121"/>
      <c r="I265" s="121"/>
    </row>
    <row r="266" spans="8:9" ht="12.75">
      <c r="H266" s="121"/>
      <c r="I266" s="121"/>
    </row>
    <row r="267" spans="8:9" ht="12.75">
      <c r="H267" s="121"/>
      <c r="I267" s="121"/>
    </row>
    <row r="268" spans="8:9" ht="12.75">
      <c r="H268" s="121"/>
      <c r="I268" s="121"/>
    </row>
    <row r="269" spans="8:9" ht="12.75">
      <c r="H269" s="121"/>
      <c r="I269" s="121"/>
    </row>
    <row r="270" spans="8:9" ht="12.75">
      <c r="H270" s="121"/>
      <c r="I270" s="121"/>
    </row>
    <row r="271" spans="8:9" ht="12.75">
      <c r="H271" s="121"/>
      <c r="I271" s="121"/>
    </row>
    <row r="272" spans="8:9" ht="12.75">
      <c r="H272" s="121"/>
      <c r="I272" s="121"/>
    </row>
    <row r="273" spans="8:9" ht="12.75">
      <c r="H273" s="121"/>
      <c r="I273" s="121"/>
    </row>
    <row r="274" spans="8:9" ht="12.75">
      <c r="H274" s="121"/>
      <c r="I274" s="121"/>
    </row>
    <row r="275" spans="8:9" ht="12.75">
      <c r="H275" s="121"/>
      <c r="I275" s="121"/>
    </row>
    <row r="276" spans="8:9" ht="12.75">
      <c r="H276" s="121"/>
      <c r="I276" s="121"/>
    </row>
    <row r="277" spans="8:9" ht="12.75">
      <c r="H277" s="121"/>
      <c r="I277" s="121"/>
    </row>
    <row r="278" spans="8:9" ht="12.75">
      <c r="H278" s="121"/>
      <c r="I278" s="121"/>
    </row>
    <row r="279" spans="8:9" ht="12.75">
      <c r="H279" s="121"/>
      <c r="I279" s="121"/>
    </row>
    <row r="280" spans="8:9" ht="12.75">
      <c r="H280" s="121"/>
      <c r="I280" s="121"/>
    </row>
    <row r="281" spans="8:9" ht="12.75">
      <c r="H281" s="121"/>
      <c r="I281" s="121"/>
    </row>
    <row r="282" spans="8:9" ht="12.75">
      <c r="H282" s="121"/>
      <c r="I282" s="121"/>
    </row>
    <row r="283" spans="8:9" ht="12.75">
      <c r="H283" s="121"/>
      <c r="I283" s="121"/>
    </row>
    <row r="284" spans="8:9" ht="12.75">
      <c r="H284" s="121"/>
      <c r="I284" s="121"/>
    </row>
    <row r="285" spans="8:9" ht="12.75">
      <c r="H285" s="121"/>
      <c r="I285" s="121"/>
    </row>
    <row r="286" spans="8:9" ht="12.75">
      <c r="H286" s="121"/>
      <c r="I286" s="121"/>
    </row>
    <row r="287" spans="8:9" ht="12.75">
      <c r="H287" s="121"/>
      <c r="I287" s="121"/>
    </row>
    <row r="288" spans="8:9" ht="12.75">
      <c r="H288" s="121"/>
      <c r="I288" s="121"/>
    </row>
    <row r="289" spans="8:9" ht="12.75">
      <c r="H289" s="121"/>
      <c r="I289" s="121"/>
    </row>
    <row r="290" spans="8:9" ht="12.75">
      <c r="H290" s="121"/>
      <c r="I290" s="121"/>
    </row>
    <row r="291" spans="8:9" ht="12.75">
      <c r="H291" s="121"/>
      <c r="I291" s="121"/>
    </row>
    <row r="292" spans="8:9" ht="12.75">
      <c r="H292" s="121"/>
      <c r="I292" s="121"/>
    </row>
    <row r="293" spans="8:9" ht="12.75">
      <c r="H293" s="121"/>
      <c r="I293" s="121"/>
    </row>
    <row r="294" spans="8:9" ht="12.75">
      <c r="H294" s="121"/>
      <c r="I294" s="121"/>
    </row>
    <row r="295" spans="8:9" ht="12.75">
      <c r="H295" s="121"/>
      <c r="I295" s="121"/>
    </row>
    <row r="296" spans="8:9" ht="12.75">
      <c r="H296" s="121"/>
      <c r="I296" s="121"/>
    </row>
    <row r="297" spans="8:9" ht="12.75">
      <c r="H297" s="121"/>
      <c r="I297" s="121"/>
    </row>
    <row r="298" spans="8:9" ht="12.75">
      <c r="H298" s="121"/>
      <c r="I298" s="121"/>
    </row>
    <row r="299" spans="8:9" ht="12.75">
      <c r="H299" s="121"/>
      <c r="I299" s="121"/>
    </row>
    <row r="300" spans="8:9" ht="12.75">
      <c r="H300" s="121"/>
      <c r="I300" s="121"/>
    </row>
    <row r="301" spans="8:9" ht="12.75">
      <c r="H301" s="121"/>
      <c r="I301" s="121"/>
    </row>
    <row r="302" spans="8:9" ht="12.75">
      <c r="H302" s="121"/>
      <c r="I302" s="121"/>
    </row>
    <row r="303" spans="8:9" ht="12.75">
      <c r="H303" s="121"/>
      <c r="I303" s="121"/>
    </row>
    <row r="304" spans="8:9" ht="12.75">
      <c r="H304" s="121"/>
      <c r="I304" s="121"/>
    </row>
    <row r="305" spans="8:9" ht="12.75">
      <c r="H305" s="121"/>
      <c r="I305" s="121"/>
    </row>
    <row r="306" spans="8:9" ht="12.75">
      <c r="H306" s="121"/>
      <c r="I306" s="121"/>
    </row>
    <row r="307" spans="8:9" ht="12.75">
      <c r="H307" s="121"/>
      <c r="I307" s="121"/>
    </row>
    <row r="308" spans="8:9" ht="12.75">
      <c r="H308" s="121"/>
      <c r="I308" s="121"/>
    </row>
    <row r="309" spans="8:9" ht="12.75">
      <c r="H309" s="121"/>
      <c r="I309" s="121"/>
    </row>
    <row r="310" spans="8:9" ht="12.75">
      <c r="H310" s="121"/>
      <c r="I310" s="121"/>
    </row>
    <row r="311" spans="8:9" ht="12.75">
      <c r="H311" s="121"/>
      <c r="I311" s="121"/>
    </row>
    <row r="312" spans="8:9" ht="12.75">
      <c r="H312" s="121"/>
      <c r="I312" s="121"/>
    </row>
    <row r="313" spans="8:9" ht="12.75">
      <c r="H313" s="121"/>
      <c r="I313" s="121"/>
    </row>
    <row r="314" spans="8:9" ht="12.75">
      <c r="H314" s="121"/>
      <c r="I314" s="121"/>
    </row>
    <row r="315" spans="8:9" ht="12.75">
      <c r="H315" s="121"/>
      <c r="I315" s="121"/>
    </row>
    <row r="316" spans="8:9" ht="12.75">
      <c r="H316" s="121"/>
      <c r="I316" s="121"/>
    </row>
    <row r="317" spans="8:9" ht="12.75">
      <c r="H317" s="121"/>
      <c r="I317" s="121"/>
    </row>
    <row r="318" spans="8:9" ht="12.75">
      <c r="H318" s="121"/>
      <c r="I318" s="121"/>
    </row>
    <row r="319" spans="8:9" ht="12.75">
      <c r="H319" s="121"/>
      <c r="I319" s="121"/>
    </row>
    <row r="320" spans="8:9" ht="12.75">
      <c r="H320" s="121"/>
      <c r="I320" s="121"/>
    </row>
    <row r="321" spans="8:9" ht="12.75">
      <c r="H321" s="121"/>
      <c r="I321" s="121"/>
    </row>
    <row r="322" spans="8:9" ht="12.75">
      <c r="H322" s="121"/>
      <c r="I322" s="121"/>
    </row>
    <row r="323" spans="8:9" ht="12.75">
      <c r="H323" s="121"/>
      <c r="I323" s="121"/>
    </row>
    <row r="324" spans="8:9" ht="12.75">
      <c r="H324" s="121"/>
      <c r="I324" s="121"/>
    </row>
    <row r="325" spans="8:9" ht="12.75">
      <c r="H325" s="121"/>
      <c r="I325" s="121"/>
    </row>
    <row r="326" spans="8:9" ht="12.75">
      <c r="H326" s="121"/>
      <c r="I326" s="121"/>
    </row>
    <row r="327" spans="8:9" ht="12.75">
      <c r="H327" s="121"/>
      <c r="I327" s="121"/>
    </row>
    <row r="328" spans="8:9" ht="12.75">
      <c r="H328" s="121"/>
      <c r="I328" s="121"/>
    </row>
    <row r="329" spans="8:9" ht="12.75">
      <c r="H329" s="121"/>
      <c r="I329" s="121"/>
    </row>
    <row r="330" spans="8:9" ht="12.75">
      <c r="H330" s="121"/>
      <c r="I330" s="121"/>
    </row>
    <row r="331" spans="8:9" ht="12.75">
      <c r="H331" s="121"/>
      <c r="I331" s="121"/>
    </row>
    <row r="332" spans="8:9" ht="12.75">
      <c r="H332" s="121"/>
      <c r="I332" s="121"/>
    </row>
    <row r="333" spans="8:9" ht="12.75">
      <c r="H333" s="121"/>
      <c r="I333" s="121"/>
    </row>
    <row r="334" spans="8:9" ht="12.75">
      <c r="H334" s="121"/>
      <c r="I334" s="121"/>
    </row>
    <row r="335" spans="8:9" ht="12.75">
      <c r="H335" s="121"/>
      <c r="I335" s="121"/>
    </row>
    <row r="336" spans="8:9" ht="12.75">
      <c r="H336" s="121"/>
      <c r="I336" s="121"/>
    </row>
    <row r="337" spans="8:9" ht="12.75">
      <c r="H337" s="121"/>
      <c r="I337" s="121"/>
    </row>
    <row r="338" spans="8:9" ht="12.75">
      <c r="H338" s="121"/>
      <c r="I338" s="121"/>
    </row>
    <row r="339" spans="8:9" ht="12.75">
      <c r="H339" s="121"/>
      <c r="I339" s="121"/>
    </row>
    <row r="340" spans="8:9" ht="12.75">
      <c r="H340" s="121"/>
      <c r="I340" s="121"/>
    </row>
    <row r="341" spans="8:9" ht="12.75">
      <c r="H341" s="121"/>
      <c r="I341" s="121"/>
    </row>
    <row r="342" spans="8:9" ht="12.75">
      <c r="H342" s="121"/>
      <c r="I342" s="121"/>
    </row>
    <row r="343" spans="8:9" ht="12.75">
      <c r="H343" s="121"/>
      <c r="I343" s="121"/>
    </row>
    <row r="344" spans="8:9" ht="12.75">
      <c r="H344" s="121"/>
      <c r="I344" s="121"/>
    </row>
    <row r="345" spans="8:9" ht="12.75">
      <c r="H345" s="121"/>
      <c r="I345" s="121"/>
    </row>
    <row r="346" spans="8:9" ht="12.75">
      <c r="H346" s="121"/>
      <c r="I346" s="121"/>
    </row>
    <row r="347" spans="8:9" ht="12.75">
      <c r="H347" s="121"/>
      <c r="I347" s="121"/>
    </row>
    <row r="348" spans="8:9" ht="12.75">
      <c r="H348" s="121"/>
      <c r="I348" s="121"/>
    </row>
    <row r="349" spans="8:9" ht="12.75">
      <c r="H349" s="121"/>
      <c r="I349" s="121"/>
    </row>
    <row r="350" spans="8:9" ht="12.75">
      <c r="H350" s="121"/>
      <c r="I350" s="121"/>
    </row>
    <row r="351" spans="8:9" ht="12.75">
      <c r="H351" s="121"/>
      <c r="I351" s="121"/>
    </row>
    <row r="352" spans="8:9" ht="12.75">
      <c r="H352" s="121"/>
      <c r="I352" s="121"/>
    </row>
    <row r="353" spans="8:9" ht="12.75">
      <c r="H353" s="121"/>
      <c r="I353" s="121"/>
    </row>
    <row r="354" spans="8:9" ht="12.75">
      <c r="H354" s="121"/>
      <c r="I354" s="121"/>
    </row>
    <row r="355" spans="8:9" ht="12.75">
      <c r="H355" s="121"/>
      <c r="I355" s="121"/>
    </row>
    <row r="356" spans="8:9" ht="12.75">
      <c r="H356" s="121"/>
      <c r="I356" s="121"/>
    </row>
    <row r="357" spans="8:9" ht="12.75">
      <c r="H357" s="121"/>
      <c r="I357" s="121"/>
    </row>
    <row r="358" spans="8:9" ht="12.75">
      <c r="H358" s="121"/>
      <c r="I358" s="121"/>
    </row>
    <row r="359" spans="8:9" ht="12.75">
      <c r="H359" s="121"/>
      <c r="I359" s="121"/>
    </row>
    <row r="360" spans="8:9" ht="12.75">
      <c r="H360" s="121"/>
      <c r="I360" s="121"/>
    </row>
    <row r="361" spans="8:9" ht="12.75">
      <c r="H361" s="121"/>
      <c r="I361" s="121"/>
    </row>
    <row r="362" spans="8:9" ht="12.75">
      <c r="H362" s="121"/>
      <c r="I362" s="121"/>
    </row>
    <row r="363" spans="8:9" ht="12.75">
      <c r="H363" s="121"/>
      <c r="I363" s="121"/>
    </row>
    <row r="364" spans="8:9" ht="12.75">
      <c r="H364" s="121"/>
      <c r="I364" s="121"/>
    </row>
    <row r="365" spans="8:9" ht="12.75">
      <c r="H365" s="121"/>
      <c r="I365" s="121"/>
    </row>
    <row r="366" spans="8:9" ht="12.75">
      <c r="H366" s="121"/>
      <c r="I366" s="121"/>
    </row>
    <row r="367" spans="8:9" ht="12.75">
      <c r="H367" s="121"/>
      <c r="I367" s="121"/>
    </row>
    <row r="368" spans="8:9" ht="12.75">
      <c r="H368" s="121"/>
      <c r="I368" s="121"/>
    </row>
    <row r="369" spans="8:9" ht="12.75">
      <c r="H369" s="121"/>
      <c r="I369" s="121"/>
    </row>
    <row r="370" spans="8:9" ht="12.75">
      <c r="H370" s="121"/>
      <c r="I370" s="121"/>
    </row>
    <row r="371" spans="8:9" ht="12.75">
      <c r="H371" s="121"/>
      <c r="I371" s="121"/>
    </row>
    <row r="372" spans="8:9" ht="12.75">
      <c r="H372" s="121"/>
      <c r="I372" s="121"/>
    </row>
    <row r="373" spans="8:9" ht="12.75">
      <c r="H373" s="121"/>
      <c r="I373" s="121"/>
    </row>
    <row r="374" spans="8:9" ht="12.75">
      <c r="H374" s="121"/>
      <c r="I374" s="121"/>
    </row>
    <row r="375" spans="8:9" ht="12.75">
      <c r="H375" s="121"/>
      <c r="I375" s="121"/>
    </row>
    <row r="376" spans="8:9" ht="12.75">
      <c r="H376" s="121"/>
      <c r="I376" s="121"/>
    </row>
    <row r="377" spans="8:9" ht="12.75">
      <c r="H377" s="121"/>
      <c r="I377" s="121"/>
    </row>
    <row r="378" spans="8:9" ht="12.75">
      <c r="H378" s="121"/>
      <c r="I378" s="121"/>
    </row>
    <row r="379" spans="8:9" ht="12.75">
      <c r="H379" s="121"/>
      <c r="I379" s="121"/>
    </row>
    <row r="380" spans="8:9" ht="12.75">
      <c r="H380" s="121"/>
      <c r="I380" s="121"/>
    </row>
    <row r="381" spans="8:9" ht="12.75">
      <c r="H381" s="121"/>
      <c r="I381" s="121"/>
    </row>
    <row r="382" spans="8:9" ht="12.75">
      <c r="H382" s="121"/>
      <c r="I382" s="121"/>
    </row>
    <row r="383" spans="8:9" ht="12.75">
      <c r="H383" s="121"/>
      <c r="I383" s="121"/>
    </row>
    <row r="384" spans="8:9" ht="12.75">
      <c r="H384" s="121"/>
      <c r="I384" s="121"/>
    </row>
    <row r="385" spans="8:9" ht="12.75">
      <c r="H385" s="121"/>
      <c r="I385" s="121"/>
    </row>
    <row r="386" spans="8:9" ht="12.75">
      <c r="H386" s="121"/>
      <c r="I386" s="121"/>
    </row>
    <row r="387" spans="8:9" ht="12.75">
      <c r="H387" s="121"/>
      <c r="I387" s="121"/>
    </row>
    <row r="388" spans="8:9" ht="12.75">
      <c r="H388" s="121"/>
      <c r="I388" s="121"/>
    </row>
    <row r="389" spans="8:9" ht="12.75">
      <c r="H389" s="121"/>
      <c r="I389" s="121"/>
    </row>
    <row r="390" spans="8:9" ht="12.75">
      <c r="H390" s="121"/>
      <c r="I390" s="121"/>
    </row>
    <row r="391" spans="8:9" ht="12.75">
      <c r="H391" s="121"/>
      <c r="I391" s="121"/>
    </row>
    <row r="392" spans="8:9" ht="12.75">
      <c r="H392" s="121"/>
      <c r="I392" s="121"/>
    </row>
    <row r="393" spans="8:9" ht="12.75">
      <c r="H393" s="121"/>
      <c r="I393" s="121"/>
    </row>
    <row r="394" spans="8:9" ht="12.75">
      <c r="H394" s="121"/>
      <c r="I394" s="121"/>
    </row>
    <row r="395" spans="8:9" ht="12.75">
      <c r="H395" s="121"/>
      <c r="I395" s="121"/>
    </row>
    <row r="396" spans="8:9" ht="12.75">
      <c r="H396" s="121"/>
      <c r="I396" s="121"/>
    </row>
    <row r="397" spans="8:9" ht="12.75">
      <c r="H397" s="121"/>
      <c r="I397" s="121"/>
    </row>
    <row r="398" spans="8:9" ht="12.75">
      <c r="H398" s="121"/>
      <c r="I398" s="121"/>
    </row>
    <row r="399" spans="8:9" ht="12.75">
      <c r="H399" s="121"/>
      <c r="I399" s="121"/>
    </row>
    <row r="400" spans="8:9" ht="12.75">
      <c r="H400" s="121"/>
      <c r="I400" s="121"/>
    </row>
    <row r="401" spans="8:9" ht="12.75">
      <c r="H401" s="121"/>
      <c r="I401" s="121"/>
    </row>
    <row r="402" spans="8:9" ht="12.75">
      <c r="H402" s="121"/>
      <c r="I402" s="121"/>
    </row>
    <row r="403" spans="8:9" ht="12.75">
      <c r="H403" s="121"/>
      <c r="I403" s="121"/>
    </row>
    <row r="404" spans="8:9" ht="12.75">
      <c r="H404" s="121"/>
      <c r="I404" s="121"/>
    </row>
    <row r="405" spans="8:9" ht="12.75">
      <c r="H405" s="121"/>
      <c r="I405" s="121"/>
    </row>
    <row r="406" spans="8:9" ht="12.75">
      <c r="H406" s="121"/>
      <c r="I406" s="121"/>
    </row>
    <row r="407" spans="8:9" ht="12.75">
      <c r="H407" s="121"/>
      <c r="I407" s="121"/>
    </row>
    <row r="408" spans="8:9" ht="12.75">
      <c r="H408" s="121"/>
      <c r="I408" s="121"/>
    </row>
    <row r="409" spans="8:9" ht="12.75">
      <c r="H409" s="121"/>
      <c r="I409" s="121"/>
    </row>
    <row r="410" spans="8:9" ht="12.75">
      <c r="H410" s="121"/>
      <c r="I410" s="121"/>
    </row>
    <row r="411" spans="8:9" ht="12.75">
      <c r="H411" s="121"/>
      <c r="I411" s="121"/>
    </row>
    <row r="412" spans="8:9" ht="12.75">
      <c r="H412" s="121"/>
      <c r="I412" s="121"/>
    </row>
    <row r="413" spans="8:9" ht="12.75">
      <c r="H413" s="121"/>
      <c r="I413" s="121"/>
    </row>
    <row r="414" spans="8:9" ht="12.75">
      <c r="H414" s="121"/>
      <c r="I414" s="121"/>
    </row>
    <row r="415" spans="8:9" ht="12.75">
      <c r="H415" s="121"/>
      <c r="I415" s="121"/>
    </row>
    <row r="416" spans="8:9" ht="12.75">
      <c r="H416" s="121"/>
      <c r="I416" s="121"/>
    </row>
    <row r="417" spans="8:9" ht="12.75">
      <c r="H417" s="121"/>
      <c r="I417" s="121"/>
    </row>
    <row r="418" spans="8:9" ht="12.75">
      <c r="H418" s="121"/>
      <c r="I418" s="121"/>
    </row>
    <row r="419" spans="8:9" ht="12.75">
      <c r="H419" s="121"/>
      <c r="I419" s="121"/>
    </row>
    <row r="420" spans="8:9" ht="12.75">
      <c r="H420" s="121"/>
      <c r="I420" s="121"/>
    </row>
    <row r="421" spans="8:9" ht="12.75">
      <c r="H421" s="121"/>
      <c r="I421" s="121"/>
    </row>
    <row r="422" spans="8:9" ht="12.75">
      <c r="H422" s="121"/>
      <c r="I422" s="121"/>
    </row>
    <row r="423" spans="8:9" ht="12.75">
      <c r="H423" s="121"/>
      <c r="I423" s="121"/>
    </row>
    <row r="424" spans="8:9" ht="12.75">
      <c r="H424" s="121"/>
      <c r="I424" s="121"/>
    </row>
    <row r="425" spans="8:9" ht="12.75">
      <c r="H425" s="121"/>
      <c r="I425" s="121"/>
    </row>
    <row r="426" spans="8:9" ht="12.75">
      <c r="H426" s="121"/>
      <c r="I426" s="121"/>
    </row>
    <row r="427" spans="8:9" ht="12.75">
      <c r="H427" s="121"/>
      <c r="I427" s="121"/>
    </row>
    <row r="428" spans="8:9" ht="12.75">
      <c r="H428" s="121"/>
      <c r="I428" s="121"/>
    </row>
    <row r="429" spans="8:9" ht="12.75">
      <c r="H429" s="121"/>
      <c r="I429" s="121"/>
    </row>
    <row r="430" spans="8:9" ht="12.75">
      <c r="H430" s="121"/>
      <c r="I430" s="121"/>
    </row>
    <row r="431" spans="8:9" ht="12.75">
      <c r="H431" s="121"/>
      <c r="I431" s="121"/>
    </row>
    <row r="432" spans="8:9" ht="12.75">
      <c r="H432" s="121"/>
      <c r="I432" s="121"/>
    </row>
    <row r="433" spans="8:9" ht="12.75">
      <c r="H433" s="121"/>
      <c r="I433" s="121"/>
    </row>
    <row r="434" spans="8:9" ht="12.75">
      <c r="H434" s="121"/>
      <c r="I434" s="121"/>
    </row>
    <row r="435" spans="8:9" ht="12.75">
      <c r="H435" s="121"/>
      <c r="I435" s="121"/>
    </row>
    <row r="436" spans="8:9" ht="12.75">
      <c r="H436" s="121"/>
      <c r="I436" s="121"/>
    </row>
    <row r="437" spans="8:9" ht="12.75">
      <c r="H437" s="121"/>
      <c r="I437" s="121"/>
    </row>
    <row r="438" spans="8:9" ht="12.75">
      <c r="H438" s="121"/>
      <c r="I438" s="121"/>
    </row>
    <row r="439" spans="8:9" ht="12.75">
      <c r="H439" s="121"/>
      <c r="I439" s="121"/>
    </row>
    <row r="440" spans="8:9" ht="12.75">
      <c r="H440" s="121"/>
      <c r="I440" s="121"/>
    </row>
    <row r="441" spans="8:9" ht="12.75">
      <c r="H441" s="121"/>
      <c r="I441" s="121"/>
    </row>
    <row r="442" spans="8:9" ht="12.75">
      <c r="H442" s="121"/>
      <c r="I442" s="121"/>
    </row>
    <row r="443" spans="8:9" ht="12.75">
      <c r="H443" s="121"/>
      <c r="I443" s="121"/>
    </row>
    <row r="444" spans="8:9" ht="12.75">
      <c r="H444" s="121"/>
      <c r="I444" s="121"/>
    </row>
    <row r="445" spans="8:9" ht="12.75">
      <c r="H445" s="121"/>
      <c r="I445" s="121"/>
    </row>
    <row r="446" spans="8:9" ht="12.75">
      <c r="H446" s="121"/>
      <c r="I446" s="121"/>
    </row>
    <row r="447" spans="8:9" ht="12.75">
      <c r="H447" s="121"/>
      <c r="I447" s="121"/>
    </row>
    <row r="448" spans="8:9" ht="12.75">
      <c r="H448" s="121"/>
      <c r="I448" s="121"/>
    </row>
    <row r="449" spans="8:9" ht="12.75">
      <c r="H449" s="121"/>
      <c r="I449" s="121"/>
    </row>
    <row r="450" spans="8:9" ht="12.75">
      <c r="H450" s="121"/>
      <c r="I450" s="121"/>
    </row>
    <row r="451" spans="8:9" ht="12.75">
      <c r="H451" s="121"/>
      <c r="I451" s="121"/>
    </row>
    <row r="452" spans="8:9" ht="12.75">
      <c r="H452" s="121"/>
      <c r="I452" s="121"/>
    </row>
    <row r="453" spans="8:9" ht="12.75">
      <c r="H453" s="121"/>
      <c r="I453" s="121"/>
    </row>
    <row r="454" spans="8:9" ht="12.75">
      <c r="H454" s="121"/>
      <c r="I454" s="121"/>
    </row>
    <row r="455" spans="8:9" ht="12.75">
      <c r="H455" s="121"/>
      <c r="I455" s="121"/>
    </row>
    <row r="456" spans="8:9" ht="12.75">
      <c r="H456" s="121"/>
      <c r="I456" s="121"/>
    </row>
    <row r="457" spans="8:9" ht="12.75">
      <c r="H457" s="121"/>
      <c r="I457" s="121"/>
    </row>
    <row r="458" spans="8:9" ht="12.75">
      <c r="H458" s="121"/>
      <c r="I458" s="121"/>
    </row>
    <row r="459" spans="8:9" ht="12.75">
      <c r="H459" s="121"/>
      <c r="I459" s="121"/>
    </row>
    <row r="460" spans="8:9" ht="12.75">
      <c r="H460" s="121"/>
      <c r="I460" s="121"/>
    </row>
    <row r="461" spans="8:9" ht="12.75">
      <c r="H461" s="121"/>
      <c r="I461" s="121"/>
    </row>
    <row r="462" spans="8:9" ht="12.75">
      <c r="H462" s="121"/>
      <c r="I462" s="121"/>
    </row>
    <row r="463" spans="8:9" ht="12.75">
      <c r="H463" s="121"/>
      <c r="I463" s="121"/>
    </row>
    <row r="464" spans="8:9" ht="12.75">
      <c r="H464" s="121"/>
      <c r="I464" s="121"/>
    </row>
    <row r="465" spans="8:9" ht="12.75">
      <c r="H465" s="121"/>
      <c r="I465" s="121"/>
    </row>
    <row r="466" spans="8:9" ht="12.75">
      <c r="H466" s="121"/>
      <c r="I466" s="121"/>
    </row>
    <row r="467" spans="8:9" ht="12.75">
      <c r="H467" s="121"/>
      <c r="I467" s="121"/>
    </row>
    <row r="468" spans="8:9" ht="12.75">
      <c r="H468" s="121"/>
      <c r="I468" s="121"/>
    </row>
    <row r="469" spans="8:9" ht="12.75">
      <c r="H469" s="121"/>
      <c r="I469" s="121"/>
    </row>
    <row r="470" spans="8:9" ht="12.75">
      <c r="H470" s="121"/>
      <c r="I470" s="121"/>
    </row>
    <row r="471" spans="8:9" ht="12.75">
      <c r="H471" s="121"/>
      <c r="I471" s="121"/>
    </row>
    <row r="472" spans="8:9" ht="12.75">
      <c r="H472" s="121"/>
      <c r="I472" s="121"/>
    </row>
    <row r="473" spans="8:9" ht="12.75">
      <c r="H473" s="121"/>
      <c r="I473" s="121"/>
    </row>
    <row r="474" spans="8:9" ht="12.75">
      <c r="H474" s="121"/>
      <c r="I474" s="121"/>
    </row>
    <row r="475" spans="8:9" ht="12.75">
      <c r="H475" s="121"/>
      <c r="I475" s="121"/>
    </row>
    <row r="476" spans="8:9" ht="12.75">
      <c r="H476" s="121"/>
      <c r="I476" s="121"/>
    </row>
    <row r="477" spans="8:9" ht="12.75">
      <c r="H477" s="121"/>
      <c r="I477" s="121"/>
    </row>
    <row r="478" spans="8:9" ht="12.75">
      <c r="H478" s="121"/>
      <c r="I478" s="121"/>
    </row>
    <row r="479" spans="8:9" ht="12.75">
      <c r="H479" s="121"/>
      <c r="I479" s="121"/>
    </row>
    <row r="480" spans="8:9" ht="12.75">
      <c r="H480" s="121"/>
      <c r="I480" s="121"/>
    </row>
    <row r="481" spans="8:9" ht="12.75">
      <c r="H481" s="121"/>
      <c r="I481" s="121"/>
    </row>
    <row r="482" spans="8:9" ht="12.75">
      <c r="H482" s="121"/>
      <c r="I482" s="121"/>
    </row>
    <row r="483" spans="8:9" ht="12.75">
      <c r="H483" s="121"/>
      <c r="I483" s="121"/>
    </row>
    <row r="484" spans="8:9" ht="12.75">
      <c r="H484" s="121"/>
      <c r="I484" s="121"/>
    </row>
    <row r="485" spans="8:9" ht="12.75">
      <c r="H485" s="121"/>
      <c r="I485" s="121"/>
    </row>
    <row r="486" spans="8:9" ht="12.75">
      <c r="H486" s="121"/>
      <c r="I486" s="121"/>
    </row>
    <row r="487" spans="8:9" ht="12.75">
      <c r="H487" s="121"/>
      <c r="I487" s="121"/>
    </row>
    <row r="488" spans="8:9" ht="12.75">
      <c r="H488" s="121"/>
      <c r="I488" s="121"/>
    </row>
    <row r="489" spans="8:9" ht="12.75">
      <c r="H489" s="121"/>
      <c r="I489" s="121"/>
    </row>
    <row r="490" spans="8:9" ht="12.75">
      <c r="H490" s="121"/>
      <c r="I490" s="121"/>
    </row>
    <row r="491" spans="8:9" ht="12.75">
      <c r="H491" s="121"/>
      <c r="I491" s="121"/>
    </row>
    <row r="492" spans="8:9" ht="12.75">
      <c r="H492" s="121"/>
      <c r="I492" s="121"/>
    </row>
    <row r="493" spans="8:9" ht="12.75">
      <c r="H493" s="121"/>
      <c r="I493" s="121"/>
    </row>
    <row r="494" spans="8:9" ht="12.75">
      <c r="H494" s="121"/>
      <c r="I494" s="121"/>
    </row>
    <row r="495" spans="8:9" ht="12.75">
      <c r="H495" s="121"/>
      <c r="I495" s="121"/>
    </row>
    <row r="496" spans="8:9" ht="12.75">
      <c r="H496" s="121"/>
      <c r="I496" s="121"/>
    </row>
    <row r="497" spans="8:9" ht="12.75">
      <c r="H497" s="121"/>
      <c r="I497" s="121"/>
    </row>
    <row r="498" spans="8:9" ht="12.75">
      <c r="H498" s="121"/>
      <c r="I498" s="121"/>
    </row>
    <row r="499" spans="8:9" ht="12.75">
      <c r="H499" s="121"/>
      <c r="I499" s="121"/>
    </row>
    <row r="500" spans="8:9" ht="12.75">
      <c r="H500" s="121"/>
      <c r="I500" s="121"/>
    </row>
    <row r="501" spans="8:9" ht="12.75">
      <c r="H501" s="121"/>
      <c r="I501" s="121"/>
    </row>
    <row r="502" spans="8:9" ht="12.75">
      <c r="H502" s="121"/>
      <c r="I502" s="121"/>
    </row>
    <row r="503" spans="8:9" ht="12.75">
      <c r="H503" s="121"/>
      <c r="I503" s="121"/>
    </row>
    <row r="504" spans="8:9" ht="12.75">
      <c r="H504" s="121"/>
      <c r="I504" s="121"/>
    </row>
    <row r="505" spans="8:9" ht="12.75">
      <c r="H505" s="121"/>
      <c r="I505" s="121"/>
    </row>
    <row r="506" spans="8:9" ht="12.75">
      <c r="H506" s="121"/>
      <c r="I506" s="121"/>
    </row>
    <row r="507" spans="8:9" ht="12.75">
      <c r="H507" s="121"/>
      <c r="I507" s="121"/>
    </row>
    <row r="508" spans="8:9" ht="12.75">
      <c r="H508" s="121"/>
      <c r="I508" s="121"/>
    </row>
    <row r="509" spans="8:9" ht="12.75">
      <c r="H509" s="121"/>
      <c r="I509" s="121"/>
    </row>
    <row r="510" spans="8:9" ht="12.75">
      <c r="H510" s="121"/>
      <c r="I510" s="121"/>
    </row>
    <row r="511" spans="8:9" ht="12.75">
      <c r="H511" s="121"/>
      <c r="I511" s="121"/>
    </row>
    <row r="512" spans="8:9" ht="12.75">
      <c r="H512" s="121"/>
      <c r="I512" s="121"/>
    </row>
    <row r="513" spans="8:9" ht="12.75">
      <c r="H513" s="121"/>
      <c r="I513" s="121"/>
    </row>
    <row r="514" spans="8:9" ht="12.75">
      <c r="H514" s="121"/>
      <c r="I514" s="121"/>
    </row>
    <row r="515" spans="8:9" ht="12.75">
      <c r="H515" s="121"/>
      <c r="I515" s="121"/>
    </row>
    <row r="516" spans="8:9" ht="12.75">
      <c r="H516" s="121"/>
      <c r="I516" s="121"/>
    </row>
    <row r="517" spans="8:9" ht="12.75">
      <c r="H517" s="121"/>
      <c r="I517" s="121"/>
    </row>
    <row r="518" spans="8:9" ht="12.75">
      <c r="H518" s="121"/>
      <c r="I518" s="121"/>
    </row>
    <row r="519" spans="8:9" ht="12.75">
      <c r="H519" s="121"/>
      <c r="I519" s="121"/>
    </row>
    <row r="520" spans="8:9" ht="12.75">
      <c r="H520" s="121"/>
      <c r="I520" s="121"/>
    </row>
    <row r="521" spans="8:9" ht="12.75">
      <c r="H521" s="121"/>
      <c r="I521" s="121"/>
    </row>
    <row r="522" spans="8:9" ht="12.75">
      <c r="H522" s="121"/>
      <c r="I522" s="121"/>
    </row>
    <row r="523" spans="8:9" ht="12.75">
      <c r="H523" s="121"/>
      <c r="I523" s="121"/>
    </row>
    <row r="524" spans="8:9" ht="12.75">
      <c r="H524" s="121"/>
      <c r="I524" s="121"/>
    </row>
    <row r="525" spans="8:9" ht="12.75">
      <c r="H525" s="121"/>
      <c r="I525" s="121"/>
    </row>
    <row r="526" spans="8:9" ht="12.75">
      <c r="H526" s="121"/>
      <c r="I526" s="121"/>
    </row>
    <row r="527" spans="8:9" ht="12.75">
      <c r="H527" s="121"/>
      <c r="I527" s="121"/>
    </row>
    <row r="528" spans="8:9" ht="12.75">
      <c r="H528" s="121"/>
      <c r="I528" s="121"/>
    </row>
    <row r="529" spans="8:9" ht="12.75">
      <c r="H529" s="121"/>
      <c r="I529" s="121"/>
    </row>
    <row r="530" spans="8:9" ht="12.75">
      <c r="H530" s="121"/>
      <c r="I530" s="121"/>
    </row>
    <row r="531" spans="8:9" ht="12.75">
      <c r="H531" s="121"/>
      <c r="I531" s="121"/>
    </row>
    <row r="532" spans="8:9" ht="12.75">
      <c r="H532" s="121"/>
      <c r="I532" s="121"/>
    </row>
    <row r="533" spans="8:9" ht="12.75">
      <c r="H533" s="121"/>
      <c r="I533" s="121"/>
    </row>
    <row r="534" spans="8:9" ht="12.75">
      <c r="H534" s="121"/>
      <c r="I534" s="121"/>
    </row>
    <row r="535" spans="8:9" ht="12.75">
      <c r="H535" s="121"/>
      <c r="I535" s="121"/>
    </row>
    <row r="536" spans="8:9" ht="12.75">
      <c r="H536" s="121"/>
      <c r="I536" s="121"/>
    </row>
    <row r="537" spans="8:9" ht="12.75">
      <c r="H537" s="121"/>
      <c r="I537" s="121"/>
    </row>
    <row r="538" spans="8:9" ht="12.75">
      <c r="H538" s="121"/>
      <c r="I538" s="121"/>
    </row>
    <row r="539" spans="8:9" ht="12.75">
      <c r="H539" s="121"/>
      <c r="I539" s="121"/>
    </row>
    <row r="540" spans="8:9" ht="12.75">
      <c r="H540" s="121"/>
      <c r="I540" s="121"/>
    </row>
    <row r="541" spans="8:9" ht="12.75">
      <c r="H541" s="121"/>
      <c r="I541" s="121"/>
    </row>
    <row r="542" spans="8:9" ht="12.75">
      <c r="H542" s="121"/>
      <c r="I542" s="121"/>
    </row>
    <row r="543" spans="8:9" ht="12.75">
      <c r="H543" s="121"/>
      <c r="I543" s="121"/>
    </row>
    <row r="544" spans="8:9" ht="12.75">
      <c r="H544" s="121"/>
      <c r="I544" s="121"/>
    </row>
    <row r="545" spans="8:9" ht="12.75">
      <c r="H545" s="121"/>
      <c r="I545" s="121"/>
    </row>
    <row r="546" spans="8:9" ht="12.75">
      <c r="H546" s="121"/>
      <c r="I546" s="121"/>
    </row>
    <row r="547" spans="8:9" ht="12.75">
      <c r="H547" s="121"/>
      <c r="I547" s="121"/>
    </row>
    <row r="548" spans="8:9" ht="12.75">
      <c r="H548" s="121"/>
      <c r="I548" s="121"/>
    </row>
    <row r="549" spans="8:9" ht="12.75">
      <c r="H549" s="121"/>
      <c r="I549" s="121"/>
    </row>
    <row r="550" spans="8:9" ht="12.75">
      <c r="H550" s="121"/>
      <c r="I550" s="121"/>
    </row>
    <row r="551" spans="8:9" ht="12.75">
      <c r="H551" s="121"/>
      <c r="I551" s="121"/>
    </row>
    <row r="552" spans="8:9" ht="12.75">
      <c r="H552" s="121"/>
      <c r="I552" s="121"/>
    </row>
    <row r="553" spans="8:9" ht="12.75">
      <c r="H553" s="121"/>
      <c r="I553" s="121"/>
    </row>
    <row r="554" spans="8:9" ht="12.75">
      <c r="H554" s="121"/>
      <c r="I554" s="121"/>
    </row>
    <row r="555" spans="8:9" ht="12.75">
      <c r="H555" s="121"/>
      <c r="I555" s="121"/>
    </row>
    <row r="556" spans="8:9" ht="12.75">
      <c r="H556" s="121"/>
      <c r="I556" s="121"/>
    </row>
    <row r="557" spans="8:9" ht="12.75">
      <c r="H557" s="121"/>
      <c r="I557" s="121"/>
    </row>
    <row r="558" spans="8:9" ht="12.75">
      <c r="H558" s="121"/>
      <c r="I558" s="121"/>
    </row>
    <row r="559" spans="8:9" ht="12.75">
      <c r="H559" s="121"/>
      <c r="I559" s="121"/>
    </row>
    <row r="560" spans="8:9" ht="12.75">
      <c r="H560" s="121"/>
      <c r="I560" s="121"/>
    </row>
    <row r="561" spans="8:9" ht="12.75">
      <c r="H561" s="121"/>
      <c r="I561" s="121"/>
    </row>
    <row r="562" spans="8:9" ht="12.75">
      <c r="H562" s="121"/>
      <c r="I562" s="121"/>
    </row>
    <row r="563" spans="8:9" ht="12.75">
      <c r="H563" s="121"/>
      <c r="I563" s="121"/>
    </row>
    <row r="564" spans="8:9" ht="12.75">
      <c r="H564" s="121"/>
      <c r="I564" s="121"/>
    </row>
    <row r="565" spans="8:9" ht="12.75">
      <c r="H565" s="121"/>
      <c r="I565" s="121"/>
    </row>
    <row r="566" spans="8:9" ht="12.75">
      <c r="H566" s="121"/>
      <c r="I566" s="121"/>
    </row>
    <row r="567" spans="8:9" ht="12.75">
      <c r="H567" s="121"/>
      <c r="I567" s="121"/>
    </row>
    <row r="568" spans="8:9" ht="12.75">
      <c r="H568" s="121"/>
      <c r="I568" s="121"/>
    </row>
    <row r="569" spans="8:9" ht="12.75">
      <c r="H569" s="121"/>
      <c r="I569" s="121"/>
    </row>
    <row r="570" spans="8:9" ht="12.75">
      <c r="H570" s="121"/>
      <c r="I570" s="121"/>
    </row>
    <row r="571" spans="8:9" ht="12.75">
      <c r="H571" s="121"/>
      <c r="I571" s="121"/>
    </row>
    <row r="572" spans="8:9" ht="12.75">
      <c r="H572" s="121"/>
      <c r="I572" s="121"/>
    </row>
    <row r="573" spans="8:9" ht="12.75">
      <c r="H573" s="121"/>
      <c r="I573" s="121"/>
    </row>
    <row r="574" spans="8:9" ht="12.75">
      <c r="H574" s="121"/>
      <c r="I574" s="121"/>
    </row>
    <row r="575" spans="8:9" ht="12.75">
      <c r="H575" s="121"/>
      <c r="I575" s="121"/>
    </row>
    <row r="576" spans="8:9" ht="12.75">
      <c r="H576" s="121"/>
      <c r="I576" s="121"/>
    </row>
    <row r="577" spans="8:9" ht="12.75">
      <c r="H577" s="121"/>
      <c r="I577" s="121"/>
    </row>
    <row r="578" spans="8:9" ht="12.75">
      <c r="H578" s="121"/>
      <c r="I578" s="121"/>
    </row>
    <row r="579" spans="8:9" ht="12.75">
      <c r="H579" s="121"/>
      <c r="I579" s="121"/>
    </row>
    <row r="580" spans="8:9" ht="12.75">
      <c r="H580" s="121"/>
      <c r="I580" s="121"/>
    </row>
    <row r="581" spans="8:9" ht="12.75">
      <c r="H581" s="121"/>
      <c r="I581" s="121"/>
    </row>
    <row r="582" spans="8:9" ht="12.75">
      <c r="H582" s="121"/>
      <c r="I582" s="121"/>
    </row>
    <row r="583" spans="8:9" ht="12.75">
      <c r="H583" s="121"/>
      <c r="I583" s="121"/>
    </row>
    <row r="584" spans="8:9" ht="12.75">
      <c r="H584" s="121"/>
      <c r="I584" s="121"/>
    </row>
    <row r="585" spans="8:9" ht="12.75">
      <c r="H585" s="121"/>
      <c r="I585" s="121"/>
    </row>
    <row r="586" spans="8:9" ht="12.75">
      <c r="H586" s="121"/>
      <c r="I586" s="121"/>
    </row>
    <row r="587" spans="8:9" ht="12.75">
      <c r="H587" s="121"/>
      <c r="I587" s="121"/>
    </row>
    <row r="588" spans="8:9" ht="12.75">
      <c r="H588" s="121"/>
      <c r="I588" s="121"/>
    </row>
    <row r="589" spans="8:9" ht="12.75">
      <c r="H589" s="121"/>
      <c r="I589" s="121"/>
    </row>
    <row r="590" spans="8:9" ht="12.75">
      <c r="H590" s="121"/>
      <c r="I590" s="121"/>
    </row>
    <row r="591" spans="8:9" ht="12.75">
      <c r="H591" s="121"/>
      <c r="I591" s="121"/>
    </row>
    <row r="592" spans="8:9" ht="12.75">
      <c r="H592" s="121"/>
      <c r="I592" s="121"/>
    </row>
    <row r="593" spans="8:9" ht="12.75">
      <c r="H593" s="121"/>
      <c r="I593" s="121"/>
    </row>
    <row r="594" spans="8:9" ht="12.75">
      <c r="H594" s="121"/>
      <c r="I594" s="121"/>
    </row>
    <row r="595" spans="8:9" ht="12.75">
      <c r="H595" s="121"/>
      <c r="I595" s="121"/>
    </row>
    <row r="596" spans="8:9" ht="12.75">
      <c r="H596" s="121"/>
      <c r="I596" s="121"/>
    </row>
    <row r="597" spans="8:9" ht="12.75">
      <c r="H597" s="121"/>
      <c r="I597" s="121"/>
    </row>
    <row r="598" spans="8:9" ht="12.75">
      <c r="H598" s="121"/>
      <c r="I598" s="121"/>
    </row>
    <row r="599" spans="8:9" ht="12.75">
      <c r="H599" s="121"/>
      <c r="I599" s="121"/>
    </row>
    <row r="600" spans="8:9" ht="12.75">
      <c r="H600" s="121"/>
      <c r="I600" s="121"/>
    </row>
    <row r="601" spans="8:9" ht="12.75">
      <c r="H601" s="121"/>
      <c r="I601" s="121"/>
    </row>
    <row r="602" spans="8:9" ht="12.75">
      <c r="H602" s="121"/>
      <c r="I602" s="121"/>
    </row>
    <row r="603" spans="8:9" ht="12.75">
      <c r="H603" s="121"/>
      <c r="I603" s="121"/>
    </row>
    <row r="604" spans="8:9" ht="12.75">
      <c r="H604" s="121"/>
      <c r="I604" s="121"/>
    </row>
    <row r="605" spans="8:9" ht="12.75">
      <c r="H605" s="121"/>
      <c r="I605" s="121"/>
    </row>
    <row r="606" spans="8:9" ht="12.75">
      <c r="H606" s="121"/>
      <c r="I606" s="121"/>
    </row>
    <row r="607" spans="8:9" ht="12.75">
      <c r="H607" s="121"/>
      <c r="I607" s="121"/>
    </row>
    <row r="608" spans="8:9" ht="12.75">
      <c r="H608" s="121"/>
      <c r="I608" s="121"/>
    </row>
    <row r="609" spans="8:9" ht="12.75">
      <c r="H609" s="121"/>
      <c r="I609" s="121"/>
    </row>
    <row r="610" spans="8:9" ht="12.75">
      <c r="H610" s="121"/>
      <c r="I610" s="121"/>
    </row>
    <row r="611" spans="8:9" ht="12.75">
      <c r="H611" s="121"/>
      <c r="I611" s="121"/>
    </row>
    <row r="612" spans="8:9" ht="12.75">
      <c r="H612" s="121"/>
      <c r="I612" s="121"/>
    </row>
    <row r="613" spans="8:9" ht="12.75">
      <c r="H613" s="121"/>
      <c r="I613" s="121"/>
    </row>
    <row r="614" spans="8:9" ht="12.75">
      <c r="H614" s="121"/>
      <c r="I614" s="121"/>
    </row>
    <row r="615" spans="8:9" ht="12.75">
      <c r="H615" s="121"/>
      <c r="I615" s="121"/>
    </row>
    <row r="616" spans="8:9" ht="12.75">
      <c r="H616" s="121"/>
      <c r="I616" s="121"/>
    </row>
    <row r="617" spans="8:9" ht="12.75">
      <c r="H617" s="121"/>
      <c r="I617" s="121"/>
    </row>
    <row r="618" spans="8:9" ht="12.75">
      <c r="H618" s="121"/>
      <c r="I618" s="121"/>
    </row>
    <row r="619" spans="8:9" ht="12.75">
      <c r="H619" s="121"/>
      <c r="I619" s="121"/>
    </row>
    <row r="620" spans="8:9" ht="12.75">
      <c r="H620" s="121"/>
      <c r="I620" s="121"/>
    </row>
    <row r="621" spans="8:9" ht="12.75">
      <c r="H621" s="121"/>
      <c r="I621" s="121"/>
    </row>
    <row r="622" spans="8:9" ht="12.75">
      <c r="H622" s="121"/>
      <c r="I622" s="121"/>
    </row>
    <row r="623" spans="8:9" ht="12.75">
      <c r="H623" s="121"/>
      <c r="I623" s="121"/>
    </row>
    <row r="624" spans="8:9" ht="12.75">
      <c r="H624" s="121"/>
      <c r="I624" s="121"/>
    </row>
    <row r="625" spans="8:9" ht="12.75">
      <c r="H625" s="121"/>
      <c r="I625" s="121"/>
    </row>
    <row r="626" spans="8:9" ht="12.75">
      <c r="H626" s="121"/>
      <c r="I626" s="121"/>
    </row>
    <row r="627" spans="8:9" ht="12.75">
      <c r="H627" s="121"/>
      <c r="I627" s="121"/>
    </row>
    <row r="628" spans="8:9" ht="12.75">
      <c r="H628" s="121"/>
      <c r="I628" s="121"/>
    </row>
    <row r="629" spans="8:9" ht="12.75">
      <c r="H629" s="121"/>
      <c r="I629" s="121"/>
    </row>
    <row r="630" spans="8:9" ht="12.75">
      <c r="H630" s="121"/>
      <c r="I630" s="121"/>
    </row>
    <row r="631" spans="8:9" ht="12.75">
      <c r="H631" s="121"/>
      <c r="I631" s="121"/>
    </row>
    <row r="632" spans="8:9" ht="12.75">
      <c r="H632" s="121"/>
      <c r="I632" s="121"/>
    </row>
    <row r="633" spans="8:9" ht="12.75">
      <c r="H633" s="121"/>
      <c r="I633" s="121"/>
    </row>
    <row r="634" spans="8:9" ht="12.75">
      <c r="H634" s="121"/>
      <c r="I634" s="121"/>
    </row>
    <row r="635" spans="8:9" ht="12.75">
      <c r="H635" s="121"/>
      <c r="I635" s="121"/>
    </row>
    <row r="636" spans="8:9" ht="12.75">
      <c r="H636" s="121"/>
      <c r="I636" s="121"/>
    </row>
    <row r="637" spans="8:9" ht="12.75">
      <c r="H637" s="121"/>
      <c r="I637" s="121"/>
    </row>
    <row r="638" spans="8:9" ht="12.75">
      <c r="H638" s="121"/>
      <c r="I638" s="121"/>
    </row>
    <row r="639" spans="8:9" ht="12.75">
      <c r="H639" s="121"/>
      <c r="I639" s="121"/>
    </row>
    <row r="640" spans="8:9" ht="12.75">
      <c r="H640" s="121"/>
      <c r="I640" s="121"/>
    </row>
    <row r="641" spans="8:9" ht="12.75">
      <c r="H641" s="121"/>
      <c r="I641" s="121"/>
    </row>
    <row r="642" spans="8:9" ht="12.75">
      <c r="H642" s="121"/>
      <c r="I642" s="121"/>
    </row>
    <row r="643" spans="8:9" ht="12.75">
      <c r="H643" s="121"/>
      <c r="I643" s="121"/>
    </row>
    <row r="644" spans="8:9" ht="12.75">
      <c r="H644" s="121"/>
      <c r="I644" s="121"/>
    </row>
    <row r="645" spans="8:9" ht="12.75">
      <c r="H645" s="121"/>
      <c r="I645" s="121"/>
    </row>
    <row r="646" spans="8:9" ht="12.75">
      <c r="H646" s="121"/>
      <c r="I646" s="121"/>
    </row>
    <row r="647" spans="8:9" ht="12.75">
      <c r="H647" s="121"/>
      <c r="I647" s="121"/>
    </row>
    <row r="648" spans="8:9" ht="12.75">
      <c r="H648" s="121"/>
      <c r="I648" s="121"/>
    </row>
    <row r="649" spans="8:9" ht="12.75">
      <c r="H649" s="121"/>
      <c r="I649" s="121"/>
    </row>
    <row r="650" spans="8:9" ht="12.75">
      <c r="H650" s="121"/>
      <c r="I650" s="121"/>
    </row>
    <row r="651" spans="8:9" ht="12.75">
      <c r="H651" s="121"/>
      <c r="I651" s="121"/>
    </row>
    <row r="652" spans="8:9" ht="12.75">
      <c r="H652" s="121"/>
      <c r="I652" s="121"/>
    </row>
    <row r="653" spans="8:9" ht="12.75">
      <c r="H653" s="121"/>
      <c r="I653" s="121"/>
    </row>
    <row r="654" spans="8:9" ht="12.75">
      <c r="H654" s="121"/>
      <c r="I654" s="121"/>
    </row>
    <row r="655" spans="8:9" ht="12.75">
      <c r="H655" s="121"/>
      <c r="I655" s="121"/>
    </row>
    <row r="656" spans="8:9" ht="12.75">
      <c r="H656" s="121"/>
      <c r="I656" s="121"/>
    </row>
    <row r="657" spans="8:9" ht="12.75">
      <c r="H657" s="121"/>
      <c r="I657" s="121"/>
    </row>
    <row r="658" spans="8:9" ht="12.75">
      <c r="H658" s="121"/>
      <c r="I658" s="121"/>
    </row>
    <row r="659" spans="8:9" ht="12.75">
      <c r="H659" s="121"/>
      <c r="I659" s="121"/>
    </row>
    <row r="660" spans="8:9" ht="12.75">
      <c r="H660" s="121"/>
      <c r="I660" s="121"/>
    </row>
    <row r="661" spans="8:9" ht="12.75">
      <c r="H661" s="121"/>
      <c r="I661" s="121"/>
    </row>
    <row r="662" spans="8:9" ht="12.75">
      <c r="H662" s="121"/>
      <c r="I662" s="121"/>
    </row>
    <row r="663" spans="8:9" ht="12.75">
      <c r="H663" s="121"/>
      <c r="I663" s="121"/>
    </row>
    <row r="664" spans="8:9" ht="12.75">
      <c r="H664" s="121"/>
      <c r="I664" s="121"/>
    </row>
    <row r="665" spans="8:9" ht="12.75">
      <c r="H665" s="121"/>
      <c r="I665" s="121"/>
    </row>
    <row r="666" spans="8:9" ht="12.75">
      <c r="H666" s="121"/>
      <c r="I666" s="121"/>
    </row>
    <row r="667" spans="8:9" ht="12.75">
      <c r="H667" s="121"/>
      <c r="I667" s="121"/>
    </row>
    <row r="668" spans="8:9" ht="12.75">
      <c r="H668" s="121"/>
      <c r="I668" s="121"/>
    </row>
    <row r="669" spans="8:9" ht="12.75">
      <c r="H669" s="121"/>
      <c r="I669" s="121"/>
    </row>
    <row r="670" spans="8:9" ht="12.75">
      <c r="H670" s="121"/>
      <c r="I670" s="121"/>
    </row>
    <row r="671" spans="8:9" ht="12.75">
      <c r="H671" s="121"/>
      <c r="I671" s="121"/>
    </row>
    <row r="672" spans="8:9" ht="12.75">
      <c r="H672" s="121"/>
      <c r="I672" s="121"/>
    </row>
    <row r="673" spans="8:9" ht="12.75">
      <c r="H673" s="121"/>
      <c r="I673" s="121"/>
    </row>
    <row r="674" spans="8:9" ht="12.75">
      <c r="H674" s="121"/>
      <c r="I674" s="121"/>
    </row>
    <row r="675" spans="8:9" ht="12.75">
      <c r="H675" s="121"/>
      <c r="I675" s="121"/>
    </row>
    <row r="676" spans="8:9" ht="12.75">
      <c r="H676" s="121"/>
      <c r="I676" s="121"/>
    </row>
    <row r="677" spans="8:9" ht="12.75">
      <c r="H677" s="121"/>
      <c r="I677" s="121"/>
    </row>
    <row r="678" spans="8:9" ht="12.75">
      <c r="H678" s="121"/>
      <c r="I678" s="121"/>
    </row>
    <row r="679" spans="8:9" ht="12.75">
      <c r="H679" s="121"/>
      <c r="I679" s="121"/>
    </row>
    <row r="680" spans="8:9" ht="12.75">
      <c r="H680" s="121"/>
      <c r="I680" s="121"/>
    </row>
    <row r="681" spans="8:9" ht="12.75">
      <c r="H681" s="121"/>
      <c r="I681" s="121"/>
    </row>
    <row r="682" spans="8:9" ht="12.75">
      <c r="H682" s="121"/>
      <c r="I682" s="121"/>
    </row>
    <row r="683" spans="8:9" ht="12.75">
      <c r="H683" s="121"/>
      <c r="I683" s="121"/>
    </row>
    <row r="684" spans="8:9" ht="12.75">
      <c r="H684" s="121"/>
      <c r="I684" s="121"/>
    </row>
    <row r="685" spans="8:9" ht="12.75">
      <c r="H685" s="121"/>
      <c r="I685" s="121"/>
    </row>
    <row r="686" spans="8:9" ht="12.75">
      <c r="H686" s="121"/>
      <c r="I686" s="121"/>
    </row>
    <row r="687" spans="8:9" ht="12.75">
      <c r="H687" s="121"/>
      <c r="I687" s="121"/>
    </row>
    <row r="688" spans="8:9" ht="12.75">
      <c r="H688" s="121"/>
      <c r="I688" s="121"/>
    </row>
    <row r="689" spans="8:9" ht="12.75">
      <c r="H689" s="121"/>
      <c r="I689" s="121"/>
    </row>
    <row r="690" spans="8:9" ht="12.75">
      <c r="H690" s="121"/>
      <c r="I690" s="121"/>
    </row>
    <row r="691" spans="8:9" ht="12.75">
      <c r="H691" s="121"/>
      <c r="I691" s="121"/>
    </row>
    <row r="692" spans="8:9" ht="12.75">
      <c r="H692" s="121"/>
      <c r="I692" s="121"/>
    </row>
    <row r="693" spans="8:9" ht="12.75">
      <c r="H693" s="121"/>
      <c r="I693" s="121"/>
    </row>
    <row r="694" spans="8:9" ht="12.75">
      <c r="H694" s="121"/>
      <c r="I694" s="121"/>
    </row>
    <row r="695" spans="8:9" ht="12.75">
      <c r="H695" s="121"/>
      <c r="I695" s="121"/>
    </row>
    <row r="696" spans="8:9" ht="12.75">
      <c r="H696" s="121"/>
      <c r="I696" s="121"/>
    </row>
    <row r="697" spans="8:9" ht="12.75">
      <c r="H697" s="121"/>
      <c r="I697" s="121"/>
    </row>
    <row r="698" spans="8:9" ht="12.75">
      <c r="H698" s="121"/>
      <c r="I698" s="121"/>
    </row>
    <row r="699" spans="8:9" ht="12.75">
      <c r="H699" s="121"/>
      <c r="I699" s="121"/>
    </row>
    <row r="700" spans="8:9" ht="12.75">
      <c r="H700" s="121"/>
      <c r="I700" s="121"/>
    </row>
    <row r="701" spans="8:9" ht="12.75">
      <c r="H701" s="121"/>
      <c r="I701" s="121"/>
    </row>
    <row r="702" spans="8:9" ht="12.75">
      <c r="H702" s="121"/>
      <c r="I702" s="121"/>
    </row>
    <row r="703" spans="8:9" ht="12.75">
      <c r="H703" s="121"/>
      <c r="I703" s="121"/>
    </row>
    <row r="704" spans="8:9" ht="12.75">
      <c r="H704" s="121"/>
      <c r="I704" s="121"/>
    </row>
    <row r="705" spans="8:9" ht="12.75">
      <c r="H705" s="121"/>
      <c r="I705" s="121"/>
    </row>
    <row r="706" spans="8:9" ht="12.75">
      <c r="H706" s="121"/>
      <c r="I706" s="121"/>
    </row>
    <row r="707" spans="8:9" ht="12.75">
      <c r="H707" s="121"/>
      <c r="I707" s="121"/>
    </row>
    <row r="708" spans="8:9" ht="12.75">
      <c r="H708" s="121"/>
      <c r="I708" s="121"/>
    </row>
    <row r="709" spans="8:9" ht="12.75">
      <c r="H709" s="121"/>
      <c r="I709" s="121"/>
    </row>
    <row r="710" spans="8:9" ht="12.75">
      <c r="H710" s="121"/>
      <c r="I710" s="121"/>
    </row>
    <row r="711" spans="8:9" ht="12.75">
      <c r="H711" s="121"/>
      <c r="I711" s="121"/>
    </row>
    <row r="712" spans="8:9" ht="12.75">
      <c r="H712" s="121"/>
      <c r="I712" s="121"/>
    </row>
    <row r="713" spans="8:9" ht="12.75">
      <c r="H713" s="121"/>
      <c r="I713" s="121"/>
    </row>
    <row r="714" spans="8:9" ht="12.75">
      <c r="H714" s="121"/>
      <c r="I714" s="121"/>
    </row>
    <row r="715" spans="8:9" ht="12.75">
      <c r="H715" s="121"/>
      <c r="I715" s="121"/>
    </row>
    <row r="716" spans="8:9" ht="12.75">
      <c r="H716" s="121"/>
      <c r="I716" s="121"/>
    </row>
    <row r="717" spans="8:9" ht="12.75">
      <c r="H717" s="121"/>
      <c r="I717" s="121"/>
    </row>
    <row r="718" spans="8:9" ht="12.75">
      <c r="H718" s="121"/>
      <c r="I718" s="121"/>
    </row>
    <row r="719" spans="8:9" ht="12.75">
      <c r="H719" s="121"/>
      <c r="I719" s="121"/>
    </row>
    <row r="720" spans="8:9" ht="12.75">
      <c r="H720" s="121"/>
      <c r="I720" s="121"/>
    </row>
    <row r="721" spans="8:9" ht="12.75">
      <c r="H721" s="121"/>
      <c r="I721" s="121"/>
    </row>
    <row r="722" spans="8:9" ht="12.75">
      <c r="H722" s="121"/>
      <c r="I722" s="121"/>
    </row>
    <row r="723" spans="8:9" ht="12.75">
      <c r="H723" s="121"/>
      <c r="I723" s="121"/>
    </row>
    <row r="724" spans="8:9" ht="12.75">
      <c r="H724" s="121"/>
      <c r="I724" s="121"/>
    </row>
    <row r="725" spans="8:9" ht="12.75">
      <c r="H725" s="121"/>
      <c r="I725" s="121"/>
    </row>
    <row r="726" spans="8:9" ht="12.75">
      <c r="H726" s="121"/>
      <c r="I726" s="121"/>
    </row>
    <row r="727" spans="8:9" ht="12.75">
      <c r="H727" s="121"/>
      <c r="I727" s="121"/>
    </row>
    <row r="728" spans="8:9" ht="12.75">
      <c r="H728" s="121"/>
      <c r="I728" s="121"/>
    </row>
    <row r="729" spans="8:9" ht="12.75">
      <c r="H729" s="121"/>
      <c r="I729" s="121"/>
    </row>
    <row r="730" spans="8:9" ht="12.75">
      <c r="H730" s="121"/>
      <c r="I730" s="121"/>
    </row>
    <row r="731" spans="8:9" ht="12.75">
      <c r="H731" s="121"/>
      <c r="I731" s="121"/>
    </row>
    <row r="732" spans="8:9" ht="12.75">
      <c r="H732" s="121"/>
      <c r="I732" s="121"/>
    </row>
    <row r="733" spans="8:9" ht="12.75">
      <c r="H733" s="121"/>
      <c r="I733" s="121"/>
    </row>
    <row r="734" spans="8:9" ht="12.75">
      <c r="H734" s="121"/>
      <c r="I734" s="121"/>
    </row>
    <row r="735" spans="8:9" ht="12.75">
      <c r="H735" s="121"/>
      <c r="I735" s="121"/>
    </row>
    <row r="736" spans="8:9" ht="12.75">
      <c r="H736" s="121"/>
      <c r="I736" s="121"/>
    </row>
    <row r="737" spans="8:9" ht="12.75">
      <c r="H737" s="121"/>
      <c r="I737" s="121"/>
    </row>
    <row r="738" spans="8:9" ht="12.75">
      <c r="H738" s="121"/>
      <c r="I738" s="121"/>
    </row>
    <row r="739" spans="8:9" ht="12.75">
      <c r="H739" s="121"/>
      <c r="I739" s="121"/>
    </row>
    <row r="740" spans="8:9" ht="12.75">
      <c r="H740" s="121"/>
      <c r="I740" s="121"/>
    </row>
    <row r="741" spans="8:9" ht="12.75">
      <c r="H741" s="121"/>
      <c r="I741" s="121"/>
    </row>
    <row r="742" spans="8:9" ht="12.75">
      <c r="H742" s="121"/>
      <c r="I742" s="121"/>
    </row>
    <row r="743" spans="8:9" ht="12.75">
      <c r="H743" s="121"/>
      <c r="I743" s="121"/>
    </row>
    <row r="744" spans="8:9" ht="12.75">
      <c r="H744" s="121"/>
      <c r="I744" s="121"/>
    </row>
    <row r="745" spans="8:9" ht="12.75">
      <c r="H745" s="121"/>
      <c r="I745" s="121"/>
    </row>
    <row r="746" spans="8:9" ht="12.75">
      <c r="H746" s="121"/>
      <c r="I746" s="121"/>
    </row>
    <row r="747" spans="8:9" ht="12.75">
      <c r="H747" s="121"/>
      <c r="I747" s="121"/>
    </row>
    <row r="748" spans="8:9" ht="12.75">
      <c r="H748" s="121"/>
      <c r="I748" s="121"/>
    </row>
    <row r="749" spans="8:9" ht="12.75">
      <c r="H749" s="121"/>
      <c r="I749" s="121"/>
    </row>
    <row r="750" spans="8:9" ht="12.75">
      <c r="H750" s="121"/>
      <c r="I750" s="121"/>
    </row>
    <row r="751" spans="8:9" ht="12.75">
      <c r="H751" s="121"/>
      <c r="I751" s="121"/>
    </row>
    <row r="752" spans="8:9" ht="12.75">
      <c r="H752" s="121"/>
      <c r="I752" s="121"/>
    </row>
    <row r="753" spans="8:9" ht="12.75">
      <c r="H753" s="121"/>
      <c r="I753" s="121"/>
    </row>
    <row r="754" spans="8:9" ht="12.75">
      <c r="H754" s="121"/>
      <c r="I754" s="121"/>
    </row>
    <row r="755" spans="8:9" ht="12.75">
      <c r="H755" s="121"/>
      <c r="I755" s="121"/>
    </row>
    <row r="756" spans="8:9" ht="12.75">
      <c r="H756" s="121"/>
      <c r="I756" s="121"/>
    </row>
    <row r="757" spans="8:9" ht="12.75">
      <c r="H757" s="121"/>
      <c r="I757" s="121"/>
    </row>
    <row r="758" spans="8:9" ht="12.75">
      <c r="H758" s="121"/>
      <c r="I758" s="121"/>
    </row>
    <row r="759" spans="8:9" ht="12.75">
      <c r="H759" s="121"/>
      <c r="I759" s="121"/>
    </row>
    <row r="760" spans="8:9" ht="12.75">
      <c r="H760" s="121"/>
      <c r="I760" s="121"/>
    </row>
    <row r="761" spans="8:9" ht="12.75">
      <c r="H761" s="121"/>
      <c r="I761" s="121"/>
    </row>
    <row r="762" spans="8:9" ht="12.75">
      <c r="H762" s="121"/>
      <c r="I762" s="121"/>
    </row>
    <row r="763" spans="8:9" ht="12.75">
      <c r="H763" s="121"/>
      <c r="I763" s="121"/>
    </row>
    <row r="764" spans="8:9" ht="12.75">
      <c r="H764" s="121"/>
      <c r="I764" s="121"/>
    </row>
    <row r="765" spans="8:9" ht="12.75">
      <c r="H765" s="121"/>
      <c r="I765" s="121"/>
    </row>
    <row r="766" spans="8:9" ht="12.75">
      <c r="H766" s="121"/>
      <c r="I766" s="121"/>
    </row>
    <row r="767" spans="8:9" ht="12.75">
      <c r="H767" s="121"/>
      <c r="I767" s="121"/>
    </row>
    <row r="768" spans="8:9" ht="12.75">
      <c r="H768" s="121"/>
      <c r="I768" s="121"/>
    </row>
    <row r="769" spans="8:9" ht="12.75">
      <c r="H769" s="121"/>
      <c r="I769" s="121"/>
    </row>
    <row r="770" spans="8:9" ht="12.75">
      <c r="H770" s="121"/>
      <c r="I770" s="121"/>
    </row>
    <row r="771" spans="8:9" ht="12.75">
      <c r="H771" s="121"/>
      <c r="I771" s="121"/>
    </row>
    <row r="772" spans="8:9" ht="12.75">
      <c r="H772" s="121"/>
      <c r="I772" s="121"/>
    </row>
    <row r="773" spans="8:9" ht="12.75">
      <c r="H773" s="121"/>
      <c r="I773" s="121"/>
    </row>
    <row r="774" spans="8:9" ht="12.75">
      <c r="H774" s="121"/>
      <c r="I774" s="121"/>
    </row>
    <row r="775" spans="8:9" ht="12.75">
      <c r="H775" s="121"/>
      <c r="I775" s="121"/>
    </row>
    <row r="776" spans="8:9" ht="12.75">
      <c r="H776" s="121"/>
      <c r="I776" s="121"/>
    </row>
    <row r="777" spans="8:9" ht="12.75">
      <c r="H777" s="121"/>
      <c r="I777" s="121"/>
    </row>
    <row r="778" spans="8:9" ht="12.75">
      <c r="H778" s="121"/>
      <c r="I778" s="121"/>
    </row>
    <row r="779" spans="8:9" ht="12.75">
      <c r="H779" s="121"/>
      <c r="I779" s="121"/>
    </row>
    <row r="780" spans="8:9" ht="12.75">
      <c r="H780" s="121"/>
      <c r="I780" s="121"/>
    </row>
    <row r="781" spans="8:9" ht="12.75">
      <c r="H781" s="121"/>
      <c r="I781" s="121"/>
    </row>
    <row r="782" spans="8:9" ht="12.75">
      <c r="H782" s="121"/>
      <c r="I782" s="121"/>
    </row>
    <row r="783" spans="8:9" ht="12.75">
      <c r="H783" s="121"/>
      <c r="I783" s="121"/>
    </row>
    <row r="784" spans="8:9" ht="12.75">
      <c r="H784" s="121"/>
      <c r="I784" s="121"/>
    </row>
    <row r="785" spans="8:9" ht="12.75">
      <c r="H785" s="121"/>
      <c r="I785" s="121"/>
    </row>
    <row r="786" spans="8:9" ht="12.75">
      <c r="H786" s="121"/>
      <c r="I786" s="121"/>
    </row>
    <row r="787" spans="8:9" ht="12.75">
      <c r="H787" s="121"/>
      <c r="I787" s="121"/>
    </row>
    <row r="788" spans="8:9" ht="12.75">
      <c r="H788" s="121"/>
      <c r="I788" s="121"/>
    </row>
    <row r="789" spans="8:9" ht="12.75">
      <c r="H789" s="121"/>
      <c r="I789" s="121"/>
    </row>
    <row r="790" spans="8:9" ht="12.75">
      <c r="H790" s="121"/>
      <c r="I790" s="121"/>
    </row>
    <row r="791" spans="8:9" ht="12.75">
      <c r="H791" s="121"/>
      <c r="I791" s="121"/>
    </row>
    <row r="792" spans="8:9" ht="12.75">
      <c r="H792" s="121"/>
      <c r="I792" s="121"/>
    </row>
    <row r="793" spans="8:9" ht="12.75">
      <c r="H793" s="121"/>
      <c r="I793" s="121"/>
    </row>
    <row r="794" spans="8:9" ht="12.75">
      <c r="H794" s="121"/>
      <c r="I794" s="121"/>
    </row>
    <row r="795" spans="8:9" ht="12.75">
      <c r="H795" s="121"/>
      <c r="I795" s="121"/>
    </row>
    <row r="796" spans="8:9" ht="12.75">
      <c r="H796" s="121"/>
      <c r="I796" s="121"/>
    </row>
    <row r="797" spans="8:9" ht="12.75">
      <c r="H797" s="121"/>
      <c r="I797" s="121"/>
    </row>
    <row r="798" spans="8:9" ht="12.75">
      <c r="H798" s="121"/>
      <c r="I798" s="121"/>
    </row>
    <row r="799" spans="8:9" ht="12.75">
      <c r="H799" s="121"/>
      <c r="I799" s="121"/>
    </row>
    <row r="800" spans="8:9" ht="12.75">
      <c r="H800" s="121"/>
      <c r="I800" s="121"/>
    </row>
    <row r="801" spans="8:9" ht="12.75">
      <c r="H801" s="121"/>
      <c r="I801" s="121"/>
    </row>
    <row r="802" spans="8:9" ht="12.75">
      <c r="H802" s="121"/>
      <c r="I802" s="121"/>
    </row>
    <row r="803" spans="8:9" ht="12.75">
      <c r="H803" s="121"/>
      <c r="I803" s="121"/>
    </row>
    <row r="804" spans="8:9" ht="12.75">
      <c r="H804" s="121"/>
      <c r="I804" s="121"/>
    </row>
    <row r="805" spans="8:9" ht="12.75">
      <c r="H805" s="121"/>
      <c r="I805" s="121"/>
    </row>
    <row r="806" spans="8:9" ht="12.75">
      <c r="H806" s="121"/>
      <c r="I806" s="121"/>
    </row>
    <row r="807" spans="8:9" ht="12.75">
      <c r="H807" s="121"/>
      <c r="I807" s="121"/>
    </row>
    <row r="808" spans="8:9" ht="12.75">
      <c r="H808" s="121"/>
      <c r="I808" s="121"/>
    </row>
    <row r="809" spans="8:9" ht="12.75">
      <c r="H809" s="121"/>
      <c r="I809" s="121"/>
    </row>
    <row r="810" spans="8:9" ht="12.75">
      <c r="H810" s="121"/>
      <c r="I810" s="121"/>
    </row>
    <row r="811" spans="8:9" ht="12.75">
      <c r="H811" s="121"/>
      <c r="I811" s="121"/>
    </row>
    <row r="812" spans="8:9" ht="12.75">
      <c r="H812" s="121"/>
      <c r="I812" s="121"/>
    </row>
    <row r="813" spans="8:9" ht="12.75">
      <c r="H813" s="121"/>
      <c r="I813" s="121"/>
    </row>
    <row r="814" spans="8:9" ht="12.75">
      <c r="H814" s="121"/>
      <c r="I814" s="121"/>
    </row>
    <row r="815" spans="8:9" ht="12.75">
      <c r="H815" s="121"/>
      <c r="I815" s="121"/>
    </row>
    <row r="816" spans="8:9" ht="12.75">
      <c r="H816" s="121"/>
      <c r="I816" s="121"/>
    </row>
    <row r="817" spans="8:9" ht="12.75">
      <c r="H817" s="121"/>
      <c r="I817" s="121"/>
    </row>
    <row r="818" spans="8:9" ht="12.75">
      <c r="H818" s="121"/>
      <c r="I818" s="121"/>
    </row>
    <row r="819" spans="8:9" ht="12.75">
      <c r="H819" s="121"/>
      <c r="I819" s="121"/>
    </row>
    <row r="820" spans="8:9" ht="12.75">
      <c r="H820" s="121"/>
      <c r="I820" s="121"/>
    </row>
    <row r="821" spans="8:9" ht="12.75">
      <c r="H821" s="121"/>
      <c r="I821" s="121"/>
    </row>
    <row r="822" spans="8:9" ht="12.75">
      <c r="H822" s="121"/>
      <c r="I822" s="121"/>
    </row>
    <row r="823" spans="8:9" ht="12.75">
      <c r="H823" s="121"/>
      <c r="I823" s="121"/>
    </row>
    <row r="824" spans="8:9" ht="12.75">
      <c r="H824" s="121"/>
      <c r="I824" s="121"/>
    </row>
    <row r="825" spans="8:9" ht="12.75">
      <c r="H825" s="121"/>
      <c r="I825" s="121"/>
    </row>
    <row r="826" spans="8:9" ht="12.75">
      <c r="H826" s="121"/>
      <c r="I826" s="121"/>
    </row>
    <row r="827" spans="8:9" ht="12.75">
      <c r="H827" s="121"/>
      <c r="I827" s="121"/>
    </row>
    <row r="828" spans="8:9" ht="12.75">
      <c r="H828" s="121"/>
      <c r="I828" s="121"/>
    </row>
    <row r="829" spans="8:9" ht="12.75">
      <c r="H829" s="121"/>
      <c r="I829" s="121"/>
    </row>
    <row r="830" spans="8:9" ht="12.75">
      <c r="H830" s="121"/>
      <c r="I830" s="121"/>
    </row>
    <row r="831" spans="8:9" ht="12.75">
      <c r="H831" s="121"/>
      <c r="I831" s="121"/>
    </row>
    <row r="832" spans="8:9" ht="12.75">
      <c r="H832" s="121"/>
      <c r="I832" s="121"/>
    </row>
    <row r="833" spans="8:9" ht="12.75">
      <c r="H833" s="121"/>
      <c r="I833" s="121"/>
    </row>
    <row r="834" spans="8:9" ht="12.75">
      <c r="H834" s="121"/>
      <c r="I834" s="121"/>
    </row>
    <row r="835" spans="8:9" ht="12.75">
      <c r="H835" s="121"/>
      <c r="I835" s="121"/>
    </row>
    <row r="836" spans="8:9" ht="12.75">
      <c r="H836" s="121"/>
      <c r="I836" s="121"/>
    </row>
    <row r="837" spans="8:9" ht="12.75">
      <c r="H837" s="121"/>
      <c r="I837" s="121"/>
    </row>
    <row r="838" spans="8:9" ht="12.75">
      <c r="H838" s="121"/>
      <c r="I838" s="121"/>
    </row>
    <row r="839" spans="8:9" ht="12.75">
      <c r="H839" s="121"/>
      <c r="I839" s="121"/>
    </row>
    <row r="840" spans="8:9" ht="12.75">
      <c r="H840" s="121"/>
      <c r="I840" s="121"/>
    </row>
    <row r="841" spans="8:9" ht="12.75">
      <c r="H841" s="121"/>
      <c r="I841" s="121"/>
    </row>
    <row r="842" spans="8:9" ht="12.75">
      <c r="H842" s="121"/>
      <c r="I842" s="121"/>
    </row>
    <row r="843" spans="8:9" ht="12.75">
      <c r="H843" s="121"/>
      <c r="I843" s="121"/>
    </row>
    <row r="844" spans="8:9" ht="12.75">
      <c r="H844" s="121"/>
      <c r="I844" s="121"/>
    </row>
    <row r="845" spans="8:9" ht="12.75">
      <c r="H845" s="121"/>
      <c r="I845" s="121"/>
    </row>
    <row r="846" spans="8:9" ht="12.75">
      <c r="H846" s="121"/>
      <c r="I846" s="121"/>
    </row>
    <row r="847" spans="8:9" ht="12.75">
      <c r="H847" s="121"/>
      <c r="I847" s="121"/>
    </row>
    <row r="848" spans="8:9" ht="12.75">
      <c r="H848" s="121"/>
      <c r="I848" s="121"/>
    </row>
    <row r="849" spans="8:9" ht="12.75">
      <c r="H849" s="121"/>
      <c r="I849" s="121"/>
    </row>
    <row r="850" spans="8:9" ht="12.75">
      <c r="H850" s="121"/>
      <c r="I850" s="121"/>
    </row>
    <row r="851" spans="8:9" ht="12.75">
      <c r="H851" s="121"/>
      <c r="I851" s="121"/>
    </row>
    <row r="852" spans="8:9" ht="12.75">
      <c r="H852" s="121"/>
      <c r="I852" s="121"/>
    </row>
    <row r="853" spans="8:9" ht="12.75">
      <c r="H853" s="121"/>
      <c r="I853" s="121"/>
    </row>
    <row r="854" spans="8:9" ht="12.75">
      <c r="H854" s="121"/>
      <c r="I854" s="121"/>
    </row>
    <row r="855" spans="8:9" ht="12.75">
      <c r="H855" s="121"/>
      <c r="I855" s="121"/>
    </row>
    <row r="856" spans="8:9" ht="12.75">
      <c r="H856" s="121"/>
      <c r="I856" s="121"/>
    </row>
    <row r="857" spans="8:9" ht="12.75">
      <c r="H857" s="121"/>
      <c r="I857" s="121"/>
    </row>
    <row r="858" spans="8:9" ht="12.75">
      <c r="H858" s="121"/>
      <c r="I858" s="121"/>
    </row>
    <row r="859" spans="8:9" ht="12.75">
      <c r="H859" s="121"/>
      <c r="I859" s="121"/>
    </row>
    <row r="860" spans="8:9" ht="12.75">
      <c r="H860" s="121"/>
      <c r="I860" s="121"/>
    </row>
    <row r="861" spans="8:9" ht="12.75">
      <c r="H861" s="121"/>
      <c r="I861" s="121"/>
    </row>
    <row r="862" spans="8:9" ht="12.75">
      <c r="H862" s="121"/>
      <c r="I862" s="121"/>
    </row>
    <row r="863" spans="8:9" ht="12.75">
      <c r="H863" s="121"/>
      <c r="I863" s="121"/>
    </row>
    <row r="864" spans="8:9" ht="12.75">
      <c r="H864" s="121"/>
      <c r="I864" s="121"/>
    </row>
    <row r="865" spans="8:9" ht="12.75">
      <c r="H865" s="121"/>
      <c r="I865" s="121"/>
    </row>
    <row r="866" spans="8:9" ht="12.75">
      <c r="H866" s="121"/>
      <c r="I866" s="121"/>
    </row>
    <row r="867" spans="8:9" ht="12.75">
      <c r="H867" s="121"/>
      <c r="I867" s="121"/>
    </row>
    <row r="868" spans="8:9" ht="12.75">
      <c r="H868" s="121"/>
      <c r="I868" s="121"/>
    </row>
    <row r="869" spans="8:9" ht="12.75">
      <c r="H869" s="121"/>
      <c r="I869" s="121"/>
    </row>
    <row r="870" spans="8:9" ht="12.75">
      <c r="H870" s="121"/>
      <c r="I870" s="121"/>
    </row>
    <row r="871" spans="8:9" ht="12.75">
      <c r="H871" s="121"/>
      <c r="I871" s="121"/>
    </row>
    <row r="872" spans="8:9" ht="12.75">
      <c r="H872" s="121"/>
      <c r="I872" s="121"/>
    </row>
    <row r="873" spans="8:9" ht="12.75">
      <c r="H873" s="121"/>
      <c r="I873" s="121"/>
    </row>
    <row r="874" spans="8:9" ht="12.75">
      <c r="H874" s="121"/>
      <c r="I874" s="121"/>
    </row>
    <row r="875" spans="8:9" ht="12.75">
      <c r="H875" s="121"/>
      <c r="I875" s="121"/>
    </row>
    <row r="876" spans="8:9" ht="12.75">
      <c r="H876" s="121"/>
      <c r="I876" s="121"/>
    </row>
    <row r="877" spans="8:9" ht="12.75">
      <c r="H877" s="121"/>
      <c r="I877" s="121"/>
    </row>
    <row r="878" spans="8:9" ht="12.75">
      <c r="H878" s="121"/>
      <c r="I878" s="121"/>
    </row>
    <row r="879" spans="8:9" ht="12.75">
      <c r="H879" s="121"/>
      <c r="I879" s="121"/>
    </row>
    <row r="880" spans="8:9" ht="12.75">
      <c r="H880" s="121"/>
      <c r="I880" s="121"/>
    </row>
    <row r="881" spans="8:9" ht="12.75">
      <c r="H881" s="121"/>
      <c r="I881" s="121"/>
    </row>
    <row r="882" spans="8:9" ht="12.75">
      <c r="H882" s="121"/>
      <c r="I882" s="121"/>
    </row>
    <row r="883" spans="8:9" ht="12.75">
      <c r="H883" s="121"/>
      <c r="I883" s="121"/>
    </row>
    <row r="884" spans="8:9" ht="12.75">
      <c r="H884" s="121"/>
      <c r="I884" s="121"/>
    </row>
    <row r="885" spans="8:9" ht="12.75">
      <c r="H885" s="121"/>
      <c r="I885" s="121"/>
    </row>
    <row r="886" spans="8:9" ht="12.75">
      <c r="H886" s="121"/>
      <c r="I886" s="121"/>
    </row>
    <row r="887" spans="8:9" ht="12.75">
      <c r="H887" s="121"/>
      <c r="I887" s="121"/>
    </row>
    <row r="888" spans="8:9" ht="12.75">
      <c r="H888" s="121"/>
      <c r="I888" s="121"/>
    </row>
    <row r="889" spans="8:9" ht="12.75">
      <c r="H889" s="121"/>
      <c r="I889" s="121"/>
    </row>
    <row r="890" spans="8:9" ht="12.75">
      <c r="H890" s="121"/>
      <c r="I890" s="121"/>
    </row>
    <row r="891" spans="8:9" ht="12.75">
      <c r="H891" s="121"/>
      <c r="I891" s="121"/>
    </row>
    <row r="892" spans="8:9" ht="12.75">
      <c r="H892" s="121"/>
      <c r="I892" s="121"/>
    </row>
    <row r="893" spans="8:9" ht="12.75">
      <c r="H893" s="121"/>
      <c r="I893" s="121"/>
    </row>
    <row r="894" spans="8:9" ht="12.75">
      <c r="H894" s="121"/>
      <c r="I894" s="121"/>
    </row>
    <row r="895" spans="8:9" ht="12.75">
      <c r="H895" s="121"/>
      <c r="I895" s="121"/>
    </row>
    <row r="896" spans="8:9" ht="12.75">
      <c r="H896" s="121"/>
      <c r="I896" s="121"/>
    </row>
    <row r="897" spans="8:9" ht="12.75">
      <c r="H897" s="121"/>
      <c r="I897" s="121"/>
    </row>
    <row r="898" spans="8:9" ht="12.75">
      <c r="H898" s="121"/>
      <c r="I898" s="121"/>
    </row>
    <row r="899" spans="8:9" ht="12.75">
      <c r="H899" s="121"/>
      <c r="I899" s="121"/>
    </row>
    <row r="900" spans="8:9" ht="12.75">
      <c r="H900" s="121"/>
      <c r="I900" s="121"/>
    </row>
    <row r="901" spans="8:9" ht="12.75">
      <c r="H901" s="121"/>
      <c r="I901" s="121"/>
    </row>
    <row r="902" spans="8:9" ht="12.75">
      <c r="H902" s="121"/>
      <c r="I902" s="121"/>
    </row>
    <row r="903" spans="8:9" ht="12.75">
      <c r="H903" s="121"/>
      <c r="I903" s="121"/>
    </row>
    <row r="904" spans="8:9" ht="12.75">
      <c r="H904" s="121"/>
      <c r="I904" s="121"/>
    </row>
    <row r="905" spans="8:9" ht="12.75">
      <c r="H905" s="121"/>
      <c r="I905" s="121"/>
    </row>
    <row r="906" spans="8:9" ht="12.75">
      <c r="H906" s="121"/>
      <c r="I906" s="121"/>
    </row>
    <row r="907" spans="8:9" ht="12.75">
      <c r="H907" s="121"/>
      <c r="I907" s="121"/>
    </row>
    <row r="908" spans="8:9" ht="12.75">
      <c r="H908" s="121"/>
      <c r="I908" s="121"/>
    </row>
    <row r="909" spans="8:9" ht="12.75">
      <c r="H909" s="121"/>
      <c r="I909" s="121"/>
    </row>
    <row r="910" spans="8:9" ht="12.75">
      <c r="H910" s="121"/>
      <c r="I910" s="121"/>
    </row>
    <row r="911" spans="8:9" ht="12.75">
      <c r="H911" s="121"/>
      <c r="I911" s="121"/>
    </row>
    <row r="912" spans="8:9" ht="12.75">
      <c r="H912" s="121"/>
      <c r="I912" s="121"/>
    </row>
    <row r="913" spans="8:9" ht="12.75">
      <c r="H913" s="121"/>
      <c r="I913" s="121"/>
    </row>
    <row r="914" spans="8:9" ht="12.75">
      <c r="H914" s="121"/>
      <c r="I914" s="121"/>
    </row>
    <row r="915" spans="8:9" ht="12.75">
      <c r="H915" s="121"/>
      <c r="I915" s="121"/>
    </row>
    <row r="916" spans="8:9" ht="12.75">
      <c r="H916" s="121"/>
      <c r="I916" s="121"/>
    </row>
    <row r="917" spans="8:9" ht="12.75">
      <c r="H917" s="121"/>
      <c r="I917" s="121"/>
    </row>
    <row r="918" spans="8:9" ht="12.75">
      <c r="H918" s="121"/>
      <c r="I918" s="121"/>
    </row>
    <row r="919" spans="8:9" ht="12.75">
      <c r="H919" s="121"/>
      <c r="I919" s="121"/>
    </row>
    <row r="920" spans="8:9" ht="12.75">
      <c r="H920" s="121"/>
      <c r="I920" s="121"/>
    </row>
    <row r="921" spans="8:9" ht="12.75">
      <c r="H921" s="121"/>
      <c r="I921" s="121"/>
    </row>
    <row r="922" spans="8:9" ht="12.75">
      <c r="H922" s="121"/>
      <c r="I922" s="121"/>
    </row>
    <row r="923" spans="8:9" ht="12.75">
      <c r="H923" s="121"/>
      <c r="I923" s="121"/>
    </row>
    <row r="924" spans="8:9" ht="12.75">
      <c r="H924" s="121"/>
      <c r="I924" s="121"/>
    </row>
    <row r="925" spans="8:9" ht="12.75">
      <c r="H925" s="121"/>
      <c r="I925" s="121"/>
    </row>
    <row r="926" spans="8:9" ht="12.75">
      <c r="H926" s="121"/>
      <c r="I926" s="121"/>
    </row>
    <row r="927" spans="8:9" ht="12.75">
      <c r="H927" s="121"/>
      <c r="I927" s="121"/>
    </row>
    <row r="928" spans="8:9" ht="12.75">
      <c r="H928" s="121"/>
      <c r="I928" s="121"/>
    </row>
    <row r="929" spans="8:9" ht="12.75">
      <c r="H929" s="121"/>
      <c r="I929" s="121"/>
    </row>
    <row r="930" spans="8:9" ht="12.75">
      <c r="H930" s="121"/>
      <c r="I930" s="121"/>
    </row>
    <row r="931" spans="8:9" ht="12.75">
      <c r="H931" s="121"/>
      <c r="I931" s="121"/>
    </row>
    <row r="932" spans="8:9" ht="12.75">
      <c r="H932" s="121"/>
      <c r="I932" s="121"/>
    </row>
    <row r="933" spans="8:9" ht="12.75">
      <c r="H933" s="121"/>
      <c r="I933" s="121"/>
    </row>
    <row r="934" spans="8:9" ht="12.75">
      <c r="H934" s="121"/>
      <c r="I934" s="121"/>
    </row>
    <row r="935" spans="8:9" ht="12.75">
      <c r="H935" s="121"/>
      <c r="I935" s="121"/>
    </row>
    <row r="936" spans="8:9" ht="12.75">
      <c r="H936" s="121"/>
      <c r="I936" s="121"/>
    </row>
    <row r="937" spans="8:9" ht="12.75">
      <c r="H937" s="121"/>
      <c r="I937" s="121"/>
    </row>
    <row r="938" spans="8:9" ht="12.75">
      <c r="H938" s="121"/>
      <c r="I938" s="121"/>
    </row>
    <row r="939" spans="8:9" ht="12.75">
      <c r="H939" s="121"/>
      <c r="I939" s="121"/>
    </row>
    <row r="940" spans="8:9" ht="12.75">
      <c r="H940" s="121"/>
      <c r="I940" s="121"/>
    </row>
    <row r="941" spans="8:9" ht="12.75">
      <c r="H941" s="121"/>
      <c r="I941" s="121"/>
    </row>
    <row r="942" spans="8:9" ht="12.75">
      <c r="H942" s="121"/>
      <c r="I942" s="121"/>
    </row>
    <row r="943" spans="8:9" ht="12.75">
      <c r="H943" s="121"/>
      <c r="I943" s="121"/>
    </row>
    <row r="944" spans="8:9" ht="12.75">
      <c r="H944" s="121"/>
      <c r="I944" s="121"/>
    </row>
    <row r="945" spans="8:9" ht="12.75">
      <c r="H945" s="121"/>
      <c r="I945" s="121"/>
    </row>
    <row r="946" spans="8:9" ht="12.75">
      <c r="H946" s="121"/>
      <c r="I946" s="121"/>
    </row>
    <row r="947" spans="8:9" ht="12.75">
      <c r="H947" s="121"/>
      <c r="I947" s="121"/>
    </row>
    <row r="948" spans="8:9" ht="12.75">
      <c r="H948" s="121"/>
      <c r="I948" s="121"/>
    </row>
    <row r="949" spans="8:9" ht="12.75">
      <c r="H949" s="121"/>
      <c r="I949" s="121"/>
    </row>
    <row r="950" spans="8:9" ht="12.75">
      <c r="H950" s="121"/>
      <c r="I950" s="121"/>
    </row>
    <row r="951" spans="8:9" ht="12.75">
      <c r="H951" s="121"/>
      <c r="I951" s="121"/>
    </row>
    <row r="952" spans="8:9" ht="12.75">
      <c r="H952" s="121"/>
      <c r="I952" s="121"/>
    </row>
    <row r="953" spans="8:9" ht="12.75">
      <c r="H953" s="121"/>
      <c r="I953" s="121"/>
    </row>
    <row r="954" spans="8:9" ht="12.75">
      <c r="H954" s="121"/>
      <c r="I954" s="121"/>
    </row>
    <row r="955" spans="8:9" ht="12.75">
      <c r="H955" s="121"/>
      <c r="I955" s="121"/>
    </row>
    <row r="956" spans="8:9" ht="12.75">
      <c r="H956" s="121"/>
      <c r="I956" s="121"/>
    </row>
    <row r="957" spans="8:9" ht="12.75">
      <c r="H957" s="121"/>
      <c r="I957" s="121"/>
    </row>
    <row r="958" spans="8:9" ht="12.75">
      <c r="H958" s="121"/>
      <c r="I958" s="121"/>
    </row>
    <row r="959" spans="8:9" ht="12.75">
      <c r="H959" s="121"/>
      <c r="I959" s="121"/>
    </row>
    <row r="960" spans="8:9" ht="12.75">
      <c r="H960" s="121"/>
      <c r="I960" s="121"/>
    </row>
    <row r="961" spans="8:9" ht="12.75">
      <c r="H961" s="121"/>
      <c r="I961" s="121"/>
    </row>
    <row r="962" spans="8:9" ht="12.75">
      <c r="H962" s="121"/>
      <c r="I962" s="121"/>
    </row>
    <row r="963" spans="8:9" ht="12.75">
      <c r="H963" s="121"/>
      <c r="I963" s="121"/>
    </row>
    <row r="964" spans="8:9" ht="12.75">
      <c r="H964" s="121"/>
      <c r="I964" s="121"/>
    </row>
    <row r="965" spans="8:9" ht="12.75">
      <c r="H965" s="121"/>
      <c r="I965" s="121"/>
    </row>
    <row r="966" spans="8:9" ht="12.75">
      <c r="H966" s="121"/>
      <c r="I966" s="121"/>
    </row>
    <row r="967" spans="8:9" ht="12.75">
      <c r="H967" s="121"/>
      <c r="I967" s="121"/>
    </row>
    <row r="968" spans="8:9" ht="12.75">
      <c r="H968" s="121"/>
      <c r="I968" s="121"/>
    </row>
    <row r="969" spans="8:9" ht="12.75">
      <c r="H969" s="121"/>
      <c r="I969" s="121"/>
    </row>
    <row r="970" spans="8:9" ht="12.75">
      <c r="H970" s="121"/>
      <c r="I970" s="121"/>
    </row>
    <row r="971" spans="8:9" ht="12.75">
      <c r="H971" s="121"/>
      <c r="I971" s="121"/>
    </row>
    <row r="972" spans="8:9" ht="12.75">
      <c r="H972" s="121"/>
      <c r="I972" s="121"/>
    </row>
    <row r="973" spans="8:9" ht="12.75">
      <c r="H973" s="121"/>
      <c r="I973" s="121"/>
    </row>
    <row r="974" spans="8:9" ht="12.75">
      <c r="H974" s="121"/>
      <c r="I974" s="121"/>
    </row>
    <row r="975" spans="8:9" ht="12.75">
      <c r="H975" s="121"/>
      <c r="I975" s="121"/>
    </row>
    <row r="976" spans="8:9" ht="12.75">
      <c r="H976" s="121"/>
      <c r="I976" s="121"/>
    </row>
    <row r="977" spans="8:9" ht="12.75">
      <c r="H977" s="121"/>
      <c r="I977" s="121"/>
    </row>
    <row r="978" spans="8:9" ht="12.75">
      <c r="H978" s="121"/>
      <c r="I978" s="121"/>
    </row>
    <row r="979" spans="8:9" ht="12.75">
      <c r="H979" s="121"/>
      <c r="I979" s="121"/>
    </row>
    <row r="980" spans="8:9" ht="12.75">
      <c r="H980" s="121"/>
      <c r="I980" s="121"/>
    </row>
    <row r="981" spans="8:9" ht="12.75">
      <c r="H981" s="121"/>
      <c r="I981" s="121"/>
    </row>
    <row r="982" spans="8:9" ht="12.75">
      <c r="H982" s="121"/>
      <c r="I982" s="121"/>
    </row>
    <row r="983" spans="8:9" ht="12.75">
      <c r="H983" s="121"/>
      <c r="I983" s="121"/>
    </row>
    <row r="984" spans="8:9" ht="12.75">
      <c r="H984" s="121"/>
      <c r="I984" s="121"/>
    </row>
    <row r="985" spans="8:9" ht="12.75">
      <c r="H985" s="121"/>
      <c r="I985" s="121"/>
    </row>
    <row r="986" spans="8:9" ht="12.75">
      <c r="H986" s="121"/>
      <c r="I986" s="121"/>
    </row>
    <row r="987" spans="8:9" ht="12.75">
      <c r="H987" s="121"/>
      <c r="I987" s="121"/>
    </row>
    <row r="988" spans="8:9" ht="12.75">
      <c r="H988" s="121"/>
      <c r="I988" s="121"/>
    </row>
    <row r="989" spans="8:9" ht="12.75">
      <c r="H989" s="121"/>
      <c r="I989" s="121"/>
    </row>
    <row r="990" spans="8:9" ht="12.75">
      <c r="H990" s="121"/>
      <c r="I990" s="121"/>
    </row>
    <row r="991" spans="8:9" ht="12.75">
      <c r="H991" s="121"/>
      <c r="I991" s="121"/>
    </row>
    <row r="992" spans="8:9" ht="12.75">
      <c r="H992" s="121"/>
      <c r="I992" s="121"/>
    </row>
    <row r="993" spans="8:9" ht="12.75">
      <c r="H993" s="121"/>
      <c r="I993" s="121"/>
    </row>
    <row r="994" spans="8:9" ht="12.75">
      <c r="H994" s="121"/>
      <c r="I994" s="121"/>
    </row>
    <row r="995" spans="8:9" ht="12.75">
      <c r="H995" s="121"/>
      <c r="I995" s="121"/>
    </row>
    <row r="996" spans="8:9" ht="12.75">
      <c r="H996" s="121"/>
      <c r="I996" s="121"/>
    </row>
    <row r="997" spans="8:9" ht="12.75">
      <c r="H997" s="121"/>
      <c r="I997" s="121"/>
    </row>
    <row r="998" spans="8:9" ht="12.75">
      <c r="H998" s="121"/>
      <c r="I998" s="121"/>
    </row>
    <row r="999" spans="8:9" ht="12.75">
      <c r="H999" s="121"/>
      <c r="I999" s="121"/>
    </row>
    <row r="1000" spans="8:9" ht="12.75">
      <c r="H1000" s="121"/>
      <c r="I1000" s="121"/>
    </row>
    <row r="1001" spans="8:9" ht="12.75">
      <c r="H1001" s="121"/>
      <c r="I1001" s="121"/>
    </row>
    <row r="1002" spans="8:9" ht="12.75">
      <c r="H1002" s="121"/>
      <c r="I1002" s="121"/>
    </row>
    <row r="1003" spans="8:9" ht="12.75">
      <c r="H1003" s="121"/>
      <c r="I1003" s="121"/>
    </row>
    <row r="1004" spans="8:9" ht="12.75">
      <c r="H1004" s="121"/>
      <c r="I1004" s="121"/>
    </row>
    <row r="1005" spans="8:9" ht="12.75">
      <c r="H1005" s="121"/>
      <c r="I1005" s="121"/>
    </row>
    <row r="1006" spans="8:9" ht="12.75">
      <c r="H1006" s="121"/>
      <c r="I1006" s="121"/>
    </row>
    <row r="1007" spans="8:9" ht="12.75">
      <c r="H1007" s="121"/>
      <c r="I1007" s="121"/>
    </row>
    <row r="1008" spans="8:9" ht="12.75">
      <c r="H1008" s="121"/>
      <c r="I1008" s="121"/>
    </row>
    <row r="1009" spans="8:9" ht="12.75">
      <c r="H1009" s="121"/>
      <c r="I1009" s="121"/>
    </row>
    <row r="1010" spans="8:9" ht="12.75">
      <c r="H1010" s="121"/>
      <c r="I1010" s="121"/>
    </row>
    <row r="1011" spans="8:9" ht="12.75">
      <c r="H1011" s="121"/>
      <c r="I1011" s="121"/>
    </row>
    <row r="1012" spans="8:9" ht="12.75">
      <c r="H1012" s="121"/>
      <c r="I1012" s="121"/>
    </row>
    <row r="1013" spans="8:9" ht="12.75">
      <c r="H1013" s="121"/>
      <c r="I1013" s="121"/>
    </row>
    <row r="1014" spans="8:9" ht="12.75">
      <c r="H1014" s="121"/>
      <c r="I1014" s="121"/>
    </row>
    <row r="1015" spans="8:9" ht="12.75">
      <c r="H1015" s="121"/>
      <c r="I1015" s="121"/>
    </row>
    <row r="1016" spans="8:9" ht="12.75">
      <c r="H1016" s="121"/>
      <c r="I1016" s="121"/>
    </row>
    <row r="1017" spans="8:9" ht="12.75">
      <c r="H1017" s="121"/>
      <c r="I1017" s="121"/>
    </row>
    <row r="1018" spans="8:9" ht="12.75">
      <c r="H1018" s="121"/>
      <c r="I1018" s="121"/>
    </row>
    <row r="1019" spans="8:9" ht="12.75">
      <c r="H1019" s="121"/>
      <c r="I1019" s="121"/>
    </row>
    <row r="1020" spans="8:9" ht="12.75">
      <c r="H1020" s="121"/>
      <c r="I1020" s="121"/>
    </row>
    <row r="1021" spans="8:9" ht="12.75">
      <c r="H1021" s="121"/>
      <c r="I1021" s="121"/>
    </row>
    <row r="1022" spans="8:9" ht="12.75">
      <c r="H1022" s="121"/>
      <c r="I1022" s="121"/>
    </row>
    <row r="1023" spans="8:9" ht="12.75">
      <c r="H1023" s="121"/>
      <c r="I1023" s="121"/>
    </row>
    <row r="1024" spans="8:9" ht="12.75">
      <c r="H1024" s="121"/>
      <c r="I1024" s="121"/>
    </row>
    <row r="1025" spans="8:9" ht="12.75">
      <c r="H1025" s="121"/>
      <c r="I1025" s="121"/>
    </row>
    <row r="1026" spans="8:9" ht="12.75">
      <c r="H1026" s="121"/>
      <c r="I1026" s="121"/>
    </row>
    <row r="1027" spans="8:9" ht="12.75">
      <c r="H1027" s="121"/>
      <c r="I1027" s="121"/>
    </row>
    <row r="1028" spans="8:9" ht="12.75">
      <c r="H1028" s="121"/>
      <c r="I1028" s="121"/>
    </row>
    <row r="1029" spans="8:9" ht="12.75">
      <c r="H1029" s="121"/>
      <c r="I1029" s="121"/>
    </row>
    <row r="1030" spans="8:9" ht="12.75">
      <c r="H1030" s="121"/>
      <c r="I1030" s="121"/>
    </row>
    <row r="1031" spans="8:9" ht="12.75">
      <c r="H1031" s="121"/>
      <c r="I1031" s="121"/>
    </row>
    <row r="1032" spans="8:9" ht="12.75">
      <c r="H1032" s="121"/>
      <c r="I1032" s="121"/>
    </row>
    <row r="1033" spans="8:9" ht="12.75">
      <c r="H1033" s="121"/>
      <c r="I1033" s="121"/>
    </row>
    <row r="1034" spans="8:9" ht="12.75">
      <c r="H1034" s="121"/>
      <c r="I1034" s="121"/>
    </row>
    <row r="1035" spans="8:9" ht="12.75">
      <c r="H1035" s="121"/>
      <c r="I1035" s="121"/>
    </row>
    <row r="1036" spans="8:9" ht="12.75">
      <c r="H1036" s="121"/>
      <c r="I1036" s="121"/>
    </row>
    <row r="1037" spans="8:9" ht="12.75">
      <c r="H1037" s="121"/>
      <c r="I1037" s="121"/>
    </row>
    <row r="1038" spans="8:9" ht="12.75">
      <c r="H1038" s="121"/>
      <c r="I1038" s="121"/>
    </row>
    <row r="1039" spans="8:9" ht="12.75">
      <c r="H1039" s="121"/>
      <c r="I1039" s="121"/>
    </row>
    <row r="1040" spans="8:9" ht="12.75">
      <c r="H1040" s="121"/>
      <c r="I1040" s="121"/>
    </row>
    <row r="1041" spans="8:9" ht="12.75">
      <c r="H1041" s="121"/>
      <c r="I1041" s="121"/>
    </row>
    <row r="1042" spans="8:9" ht="12.75">
      <c r="H1042" s="121"/>
      <c r="I1042" s="121"/>
    </row>
    <row r="1043" spans="8:9" ht="12.75">
      <c r="H1043" s="121"/>
      <c r="I1043" s="121"/>
    </row>
    <row r="1044" spans="8:9" ht="12.75">
      <c r="H1044" s="121"/>
      <c r="I1044" s="121"/>
    </row>
    <row r="1045" spans="8:9" ht="12.75">
      <c r="H1045" s="121"/>
      <c r="I1045" s="121"/>
    </row>
    <row r="1046" spans="8:9" ht="12.75">
      <c r="H1046" s="121"/>
      <c r="I1046" s="121"/>
    </row>
    <row r="1047" spans="8:9" ht="12.75">
      <c r="H1047" s="121"/>
      <c r="I1047" s="121"/>
    </row>
    <row r="1048" spans="8:9" ht="12.75">
      <c r="H1048" s="121"/>
      <c r="I1048" s="121"/>
    </row>
    <row r="1049" spans="8:9" ht="12.75">
      <c r="H1049" s="121"/>
      <c r="I1049" s="121"/>
    </row>
    <row r="1050" spans="8:9" ht="12.75">
      <c r="H1050" s="121"/>
      <c r="I1050" s="121"/>
    </row>
    <row r="1051" spans="8:9" ht="12.75">
      <c r="H1051" s="121"/>
      <c r="I1051" s="121"/>
    </row>
    <row r="1052" spans="8:9" ht="12.75">
      <c r="H1052" s="121"/>
      <c r="I1052" s="121"/>
    </row>
    <row r="1053" spans="8:9" ht="12.75">
      <c r="H1053" s="121"/>
      <c r="I1053" s="121"/>
    </row>
    <row r="1054" spans="8:9" ht="12.75">
      <c r="H1054" s="121"/>
      <c r="I1054" s="121"/>
    </row>
    <row r="1055" spans="8:9" ht="12.75">
      <c r="H1055" s="121"/>
      <c r="I1055" s="121"/>
    </row>
    <row r="1056" spans="8:9" ht="12.75">
      <c r="H1056" s="121"/>
      <c r="I1056" s="121"/>
    </row>
    <row r="1057" spans="8:9" ht="12.75">
      <c r="H1057" s="121"/>
      <c r="I1057" s="121"/>
    </row>
    <row r="1058" spans="8:9" ht="12.75">
      <c r="H1058" s="121"/>
      <c r="I1058" s="121"/>
    </row>
    <row r="1059" spans="8:9" ht="12.75">
      <c r="H1059" s="121"/>
      <c r="I1059" s="121"/>
    </row>
    <row r="1060" spans="8:9" ht="12.75">
      <c r="H1060" s="121"/>
      <c r="I1060" s="121"/>
    </row>
    <row r="1061" spans="8:9" ht="12.75">
      <c r="H1061" s="121"/>
      <c r="I1061" s="121"/>
    </row>
    <row r="1062" spans="8:9" ht="12.75">
      <c r="H1062" s="121"/>
      <c r="I1062" s="121"/>
    </row>
    <row r="1063" spans="8:9" ht="12.75">
      <c r="H1063" s="121"/>
      <c r="I1063" s="121"/>
    </row>
    <row r="1064" spans="8:9" ht="12.75">
      <c r="H1064" s="121"/>
      <c r="I1064" s="121"/>
    </row>
    <row r="1065" spans="8:9" ht="12.75">
      <c r="H1065" s="121"/>
      <c r="I1065" s="121"/>
    </row>
    <row r="1066" spans="8:9" ht="12.75">
      <c r="H1066" s="121"/>
      <c r="I1066" s="121"/>
    </row>
    <row r="1067" spans="8:9" ht="12.75">
      <c r="H1067" s="121"/>
      <c r="I1067" s="121"/>
    </row>
    <row r="1068" spans="8:9" ht="12.75">
      <c r="H1068" s="121"/>
      <c r="I1068" s="121"/>
    </row>
    <row r="1069" spans="8:9" ht="12.75">
      <c r="H1069" s="121"/>
      <c r="I1069" s="121"/>
    </row>
    <row r="1070" spans="8:9" ht="12.75">
      <c r="H1070" s="121"/>
      <c r="I1070" s="121"/>
    </row>
    <row r="1071" spans="8:9" ht="12.75">
      <c r="H1071" s="121"/>
      <c r="I1071" s="121"/>
    </row>
    <row r="1072" spans="8:9" ht="12.75">
      <c r="H1072" s="121"/>
      <c r="I1072" s="121"/>
    </row>
    <row r="1073" spans="8:9" ht="12.75">
      <c r="H1073" s="121"/>
      <c r="I1073" s="121"/>
    </row>
    <row r="1074" spans="8:9" ht="12.75">
      <c r="H1074" s="121"/>
      <c r="I1074" s="121"/>
    </row>
    <row r="1075" spans="8:9" ht="12.75">
      <c r="H1075" s="121"/>
      <c r="I1075" s="121"/>
    </row>
    <row r="1076" spans="8:9" ht="12.75">
      <c r="H1076" s="121"/>
      <c r="I1076" s="121"/>
    </row>
    <row r="1077" spans="8:9" ht="12.75">
      <c r="H1077" s="121"/>
      <c r="I1077" s="121"/>
    </row>
    <row r="1078" spans="8:9" ht="12.75">
      <c r="H1078" s="121"/>
      <c r="I1078" s="121"/>
    </row>
    <row r="1079" spans="8:9" ht="12.75">
      <c r="H1079" s="121"/>
      <c r="I1079" s="121"/>
    </row>
    <row r="1080" spans="8:9" ht="12.75">
      <c r="H1080" s="121"/>
      <c r="I1080" s="121"/>
    </row>
    <row r="1081" spans="8:9" ht="12.75">
      <c r="H1081" s="121"/>
      <c r="I1081" s="121"/>
    </row>
    <row r="1082" spans="8:9" ht="12.75">
      <c r="H1082" s="121"/>
      <c r="I1082" s="121"/>
    </row>
    <row r="1083" spans="8:9" ht="12.75">
      <c r="H1083" s="121"/>
      <c r="I1083" s="121"/>
    </row>
    <row r="1084" spans="8:9" ht="12.75">
      <c r="H1084" s="121"/>
      <c r="I1084" s="121"/>
    </row>
    <row r="1085" spans="8:9" ht="12.75">
      <c r="H1085" s="121"/>
      <c r="I1085" s="121"/>
    </row>
    <row r="1086" spans="8:9" ht="12.75">
      <c r="H1086" s="121"/>
      <c r="I1086" s="121"/>
    </row>
    <row r="1087" spans="8:9" ht="12.75">
      <c r="H1087" s="121"/>
      <c r="I1087" s="121"/>
    </row>
    <row r="1088" spans="8:9" ht="12.75">
      <c r="H1088" s="121"/>
      <c r="I1088" s="121"/>
    </row>
    <row r="1089" spans="8:9" ht="12.75">
      <c r="H1089" s="121"/>
      <c r="I1089" s="121"/>
    </row>
    <row r="1090" spans="8:9" ht="12.75">
      <c r="H1090" s="121"/>
      <c r="I1090" s="121"/>
    </row>
    <row r="1091" spans="8:9" ht="12.75">
      <c r="H1091" s="121"/>
      <c r="I1091" s="121"/>
    </row>
    <row r="1092" spans="8:9" ht="12.75">
      <c r="H1092" s="121"/>
      <c r="I1092" s="121"/>
    </row>
    <row r="1093" spans="8:9" ht="12.75">
      <c r="H1093" s="121"/>
      <c r="I1093" s="121"/>
    </row>
    <row r="1094" spans="8:9" ht="12.75">
      <c r="H1094" s="121"/>
      <c r="I1094" s="121"/>
    </row>
    <row r="1095" spans="8:9" ht="12.75">
      <c r="H1095" s="121"/>
      <c r="I1095" s="121"/>
    </row>
    <row r="1096" spans="8:9" ht="12.75">
      <c r="H1096" s="121"/>
      <c r="I1096" s="121"/>
    </row>
    <row r="1097" spans="8:9" ht="12.75">
      <c r="H1097" s="121"/>
      <c r="I1097" s="121"/>
    </row>
    <row r="1098" spans="8:9" ht="12.75">
      <c r="H1098" s="121"/>
      <c r="I1098" s="121"/>
    </row>
    <row r="1099" spans="8:9" ht="12.75">
      <c r="H1099" s="121"/>
      <c r="I1099" s="121"/>
    </row>
    <row r="1100" spans="8:9" ht="12.75">
      <c r="H1100" s="121"/>
      <c r="I1100" s="121"/>
    </row>
    <row r="1101" spans="8:9" ht="12.75">
      <c r="H1101" s="121"/>
      <c r="I1101" s="121"/>
    </row>
    <row r="1102" spans="8:9" ht="12.75">
      <c r="H1102" s="121"/>
      <c r="I1102" s="121"/>
    </row>
    <row r="1103" spans="8:9" ht="12.75">
      <c r="H1103" s="121"/>
      <c r="I1103" s="121"/>
    </row>
    <row r="1104" spans="8:9" ht="12.75">
      <c r="H1104" s="121"/>
      <c r="I1104" s="121"/>
    </row>
    <row r="1105" spans="8:9" ht="12.75">
      <c r="H1105" s="121"/>
      <c r="I1105" s="121"/>
    </row>
    <row r="1106" spans="8:9" ht="12.75">
      <c r="H1106" s="121"/>
      <c r="I1106" s="121"/>
    </row>
    <row r="1107" spans="8:9" ht="12.75">
      <c r="H1107" s="121"/>
      <c r="I1107" s="121"/>
    </row>
    <row r="1108" spans="8:9" ht="12.75">
      <c r="H1108" s="121"/>
      <c r="I1108" s="121"/>
    </row>
    <row r="1109" spans="8:9" ht="12.75">
      <c r="H1109" s="121"/>
      <c r="I1109" s="121"/>
    </row>
    <row r="1110" spans="8:9" ht="12.75">
      <c r="H1110" s="121"/>
      <c r="I1110" s="121"/>
    </row>
    <row r="1111" spans="8:9" ht="12.75">
      <c r="H1111" s="121"/>
      <c r="I1111" s="121"/>
    </row>
    <row r="1112" spans="8:9" ht="12.75">
      <c r="H1112" s="121"/>
      <c r="I1112" s="121"/>
    </row>
    <row r="1113" spans="8:9" ht="12.75">
      <c r="H1113" s="121"/>
      <c r="I1113" s="121"/>
    </row>
    <row r="1114" spans="8:9" ht="12.75">
      <c r="H1114" s="121"/>
      <c r="I1114" s="121"/>
    </row>
    <row r="1115" spans="8:9" ht="12.75">
      <c r="H1115" s="121"/>
      <c r="I1115" s="121"/>
    </row>
    <row r="1116" spans="8:9" ht="12.75">
      <c r="H1116" s="121"/>
      <c r="I1116" s="121"/>
    </row>
    <row r="1117" spans="8:9" ht="12.75">
      <c r="H1117" s="121"/>
      <c r="I1117" s="121"/>
    </row>
    <row r="1118" spans="8:9" ht="12.75">
      <c r="H1118" s="121"/>
      <c r="I1118" s="121"/>
    </row>
    <row r="1119" spans="8:9" ht="12.75">
      <c r="H1119" s="121"/>
      <c r="I1119" s="121"/>
    </row>
    <row r="1120" spans="8:9" ht="12.75">
      <c r="H1120" s="121"/>
      <c r="I1120" s="121"/>
    </row>
    <row r="1121" spans="8:9" ht="12.75">
      <c r="H1121" s="121"/>
      <c r="I1121" s="121"/>
    </row>
    <row r="1122" spans="8:9" ht="12.75">
      <c r="H1122" s="121"/>
      <c r="I1122" s="121"/>
    </row>
    <row r="1123" spans="8:9" ht="12.75">
      <c r="H1123" s="121"/>
      <c r="I1123" s="121"/>
    </row>
    <row r="1124" spans="8:9" ht="12.75">
      <c r="H1124" s="121"/>
      <c r="I1124" s="121"/>
    </row>
    <row r="1125" spans="8:9" ht="12.75">
      <c r="H1125" s="121"/>
      <c r="I1125" s="121"/>
    </row>
    <row r="1126" spans="8:9" ht="12.75">
      <c r="H1126" s="121"/>
      <c r="I1126" s="121"/>
    </row>
    <row r="1127" spans="8:9" ht="12.75">
      <c r="H1127" s="121"/>
      <c r="I1127" s="121"/>
    </row>
    <row r="1128" spans="8:9" ht="12.75">
      <c r="H1128" s="121"/>
      <c r="I1128" s="121"/>
    </row>
    <row r="1129" spans="8:9" ht="12.75">
      <c r="H1129" s="121"/>
      <c r="I1129" s="121"/>
    </row>
    <row r="1130" spans="8:9" ht="12.75">
      <c r="H1130" s="121"/>
      <c r="I1130" s="121"/>
    </row>
    <row r="1131" spans="8:9" ht="12.75">
      <c r="H1131" s="121"/>
      <c r="I1131" s="121"/>
    </row>
    <row r="1132" spans="8:9" ht="12.75">
      <c r="H1132" s="121"/>
      <c r="I1132" s="121"/>
    </row>
    <row r="1133" spans="8:9" ht="12.75">
      <c r="H1133" s="121"/>
      <c r="I1133" s="121"/>
    </row>
    <row r="1134" spans="8:9" ht="12.75">
      <c r="H1134" s="121"/>
      <c r="I1134" s="121"/>
    </row>
    <row r="1135" spans="8:9" ht="12.75">
      <c r="H1135" s="121"/>
      <c r="I1135" s="121"/>
    </row>
    <row r="1136" spans="8:9" ht="12.75">
      <c r="H1136" s="121"/>
      <c r="I1136" s="121"/>
    </row>
    <row r="1137" spans="8:9" ht="12.75">
      <c r="H1137" s="121"/>
      <c r="I1137" s="121"/>
    </row>
    <row r="1138" spans="8:9" ht="12.75">
      <c r="H1138" s="121"/>
      <c r="I1138" s="121"/>
    </row>
    <row r="1139" spans="8:9" ht="12.75">
      <c r="H1139" s="121"/>
      <c r="I1139" s="121"/>
    </row>
    <row r="1140" spans="8:9" ht="12.75">
      <c r="H1140" s="121"/>
      <c r="I1140" s="121"/>
    </row>
    <row r="1141" spans="8:9" ht="12.75">
      <c r="H1141" s="121"/>
      <c r="I1141" s="121"/>
    </row>
    <row r="1142" spans="8:9" ht="12.75">
      <c r="H1142" s="121"/>
      <c r="I1142" s="121"/>
    </row>
    <row r="1143" spans="8:9" ht="12.75">
      <c r="H1143" s="121"/>
      <c r="I1143" s="121"/>
    </row>
    <row r="1144" spans="8:9" ht="12.75">
      <c r="H1144" s="121"/>
      <c r="I1144" s="121"/>
    </row>
    <row r="1145" spans="8:9" ht="12.75">
      <c r="H1145" s="121"/>
      <c r="I1145" s="121"/>
    </row>
    <row r="1146" spans="8:9" ht="12.75">
      <c r="H1146" s="121"/>
      <c r="I1146" s="121"/>
    </row>
    <row r="1147" spans="8:9" ht="12.75">
      <c r="H1147" s="121"/>
      <c r="I1147" s="121"/>
    </row>
    <row r="1148" spans="8:9" ht="12.75">
      <c r="H1148" s="121"/>
      <c r="I1148" s="121"/>
    </row>
    <row r="1149" spans="8:9" ht="12.75">
      <c r="H1149" s="121"/>
      <c r="I1149" s="121"/>
    </row>
    <row r="1150" spans="8:9" ht="12.75">
      <c r="H1150" s="121"/>
      <c r="I1150" s="121"/>
    </row>
    <row r="1151" spans="8:9" ht="12.75">
      <c r="H1151" s="121"/>
      <c r="I1151" s="121"/>
    </row>
    <row r="1152" spans="8:9" ht="12.75">
      <c r="H1152" s="121"/>
      <c r="I1152" s="121"/>
    </row>
    <row r="1153" spans="8:9" ht="12.75">
      <c r="H1153" s="121"/>
      <c r="I1153" s="121"/>
    </row>
    <row r="1154" spans="8:9" ht="12.75">
      <c r="H1154" s="121"/>
      <c r="I1154" s="121"/>
    </row>
    <row r="1155" spans="8:9" ht="12.75">
      <c r="H1155" s="121"/>
      <c r="I1155" s="121"/>
    </row>
    <row r="1156" spans="8:9" ht="12.75">
      <c r="H1156" s="121"/>
      <c r="I1156" s="121"/>
    </row>
    <row r="1157" spans="8:9" ht="12.75">
      <c r="H1157" s="121"/>
      <c r="I1157" s="121"/>
    </row>
    <row r="1158" spans="8:9" ht="12.75">
      <c r="H1158" s="121"/>
      <c r="I1158" s="121"/>
    </row>
    <row r="1159" spans="8:9" ht="12.75">
      <c r="H1159" s="121"/>
      <c r="I1159" s="121"/>
    </row>
    <row r="1160" spans="8:9" ht="12.75">
      <c r="H1160" s="121"/>
      <c r="I1160" s="121"/>
    </row>
    <row r="1161" spans="8:9" ht="12.75">
      <c r="H1161" s="121"/>
      <c r="I1161" s="121"/>
    </row>
    <row r="1162" spans="8:9" ht="12.75">
      <c r="H1162" s="121"/>
      <c r="I1162" s="121"/>
    </row>
    <row r="1163" spans="8:9" ht="12.75">
      <c r="H1163" s="121"/>
      <c r="I1163" s="121"/>
    </row>
    <row r="1164" spans="8:9" ht="12.75">
      <c r="H1164" s="121"/>
      <c r="I1164" s="121"/>
    </row>
    <row r="1165" spans="8:9" ht="12.75">
      <c r="H1165" s="121"/>
      <c r="I1165" s="121"/>
    </row>
    <row r="1166" spans="8:9" ht="12.75">
      <c r="H1166" s="121"/>
      <c r="I1166" s="121"/>
    </row>
    <row r="1167" spans="8:9" ht="12.75">
      <c r="H1167" s="121"/>
      <c r="I1167" s="121"/>
    </row>
    <row r="1168" spans="8:9" ht="12.75">
      <c r="H1168" s="121"/>
      <c r="I1168" s="121"/>
    </row>
    <row r="1169" spans="8:9" ht="12.75">
      <c r="H1169" s="121"/>
      <c r="I1169" s="121"/>
    </row>
    <row r="1170" spans="8:9" ht="12.75">
      <c r="H1170" s="121"/>
      <c r="I1170" s="121"/>
    </row>
    <row r="1171" spans="8:9" ht="12.75">
      <c r="H1171" s="121"/>
      <c r="I1171" s="121"/>
    </row>
    <row r="1172" spans="8:9" ht="12.75">
      <c r="H1172" s="121"/>
      <c r="I1172" s="121"/>
    </row>
    <row r="1173" spans="8:9" ht="12.75">
      <c r="H1173" s="121"/>
      <c r="I1173" s="121"/>
    </row>
    <row r="1174" spans="8:9" ht="12.75">
      <c r="H1174" s="121"/>
      <c r="I1174" s="121"/>
    </row>
    <row r="1175" spans="8:9" ht="12.75">
      <c r="H1175" s="121"/>
      <c r="I1175" s="121"/>
    </row>
    <row r="1176" spans="8:9" ht="12.75">
      <c r="H1176" s="121"/>
      <c r="I1176" s="121"/>
    </row>
    <row r="1177" spans="8:9" ht="12.75">
      <c r="H1177" s="121"/>
      <c r="I1177" s="121"/>
    </row>
    <row r="1178" spans="8:9" ht="12.75">
      <c r="H1178" s="121"/>
      <c r="I1178" s="121"/>
    </row>
    <row r="1179" spans="8:9" ht="12.75">
      <c r="H1179" s="121"/>
      <c r="I1179" s="121"/>
    </row>
    <row r="1180" spans="8:9" ht="12.75">
      <c r="H1180" s="121"/>
      <c r="I1180" s="121"/>
    </row>
    <row r="1181" spans="8:9" ht="12.75">
      <c r="H1181" s="121"/>
      <c r="I1181" s="121"/>
    </row>
    <row r="1182" spans="8:9" ht="12.75">
      <c r="H1182" s="121"/>
      <c r="I1182" s="121"/>
    </row>
    <row r="1183" spans="8:9" ht="12.75">
      <c r="H1183" s="121"/>
      <c r="I1183" s="121"/>
    </row>
    <row r="1184" spans="8:9" ht="12.75">
      <c r="H1184" s="121"/>
      <c r="I1184" s="121"/>
    </row>
    <row r="1185" spans="8:9" ht="12.75">
      <c r="H1185" s="121"/>
      <c r="I1185" s="121"/>
    </row>
    <row r="1186" spans="8:9" ht="12.75">
      <c r="H1186" s="121"/>
      <c r="I1186" s="121"/>
    </row>
    <row r="1187" spans="8:9" ht="12.75">
      <c r="H1187" s="121"/>
      <c r="I1187" s="121"/>
    </row>
    <row r="1188" spans="8:9" ht="12.75">
      <c r="H1188" s="121"/>
      <c r="I1188" s="121"/>
    </row>
    <row r="1189" spans="8:9" ht="12.75">
      <c r="H1189" s="121"/>
      <c r="I1189" s="121"/>
    </row>
    <row r="1190" spans="8:9" ht="12.75">
      <c r="H1190" s="121"/>
      <c r="I1190" s="121"/>
    </row>
    <row r="1191" spans="8:9" ht="12.75">
      <c r="H1191" s="121"/>
      <c r="I1191" s="121"/>
    </row>
    <row r="1192" spans="8:9" ht="12.75">
      <c r="H1192" s="121"/>
      <c r="I1192" s="121"/>
    </row>
    <row r="1193" spans="8:9" ht="12.75">
      <c r="H1193" s="121"/>
      <c r="I1193" s="121"/>
    </row>
    <row r="1194" spans="8:9" ht="12.75">
      <c r="H1194" s="121"/>
      <c r="I1194" s="121"/>
    </row>
    <row r="1195" spans="8:9" ht="12.75">
      <c r="H1195" s="121"/>
      <c r="I1195" s="121"/>
    </row>
    <row r="1196" spans="8:9" ht="12.75">
      <c r="H1196" s="121"/>
      <c r="I1196" s="121"/>
    </row>
    <row r="1197" spans="8:9" ht="12.75">
      <c r="H1197" s="121"/>
      <c r="I1197" s="121"/>
    </row>
    <row r="1198" spans="8:9" ht="12.75">
      <c r="H1198" s="121"/>
      <c r="I1198" s="121"/>
    </row>
    <row r="1199" spans="8:9" ht="12.75">
      <c r="H1199" s="121"/>
      <c r="I1199" s="121"/>
    </row>
    <row r="1200" spans="8:9" ht="12.75">
      <c r="H1200" s="121"/>
      <c r="I1200" s="121"/>
    </row>
    <row r="1201" spans="8:9" ht="12.75">
      <c r="H1201" s="121"/>
      <c r="I1201" s="121"/>
    </row>
    <row r="1202" spans="8:9" ht="12.75">
      <c r="H1202" s="121"/>
      <c r="I1202" s="121"/>
    </row>
    <row r="1203" spans="8:9" ht="12.75">
      <c r="H1203" s="121"/>
      <c r="I1203" s="121"/>
    </row>
    <row r="1204" spans="8:9" ht="12.75">
      <c r="H1204" s="121"/>
      <c r="I1204" s="121"/>
    </row>
    <row r="1205" spans="8:9" ht="12.75">
      <c r="H1205" s="121"/>
      <c r="I1205" s="121"/>
    </row>
    <row r="1206" spans="8:9" ht="12.75">
      <c r="H1206" s="121"/>
      <c r="I1206" s="121"/>
    </row>
    <row r="1207" spans="8:9" ht="12.75">
      <c r="H1207" s="121"/>
      <c r="I1207" s="121"/>
    </row>
    <row r="1208" spans="8:9" ht="12.75">
      <c r="H1208" s="121"/>
      <c r="I1208" s="121"/>
    </row>
    <row r="1209" spans="8:9" ht="12.75">
      <c r="H1209" s="121"/>
      <c r="I1209" s="121"/>
    </row>
    <row r="1210" spans="8:9" ht="12.75">
      <c r="H1210" s="121"/>
      <c r="I1210" s="121"/>
    </row>
    <row r="1211" spans="8:9" ht="12.75">
      <c r="H1211" s="121"/>
      <c r="I1211" s="121"/>
    </row>
    <row r="1212" spans="8:9" ht="12.75">
      <c r="H1212" s="121"/>
      <c r="I1212" s="121"/>
    </row>
    <row r="1213" spans="8:9" ht="12.75">
      <c r="H1213" s="121"/>
      <c r="I1213" s="121"/>
    </row>
    <row r="1214" spans="8:9" ht="12.75">
      <c r="H1214" s="121"/>
      <c r="I1214" s="121"/>
    </row>
    <row r="1215" spans="8:9" ht="12.75">
      <c r="H1215" s="121"/>
      <c r="I1215" s="121"/>
    </row>
    <row r="1216" spans="8:9" ht="12.75">
      <c r="H1216" s="121"/>
      <c r="I1216" s="121"/>
    </row>
    <row r="1217" spans="8:9" ht="12.75">
      <c r="H1217" s="121"/>
      <c r="I1217" s="121"/>
    </row>
    <row r="1218" spans="8:9" ht="12.75">
      <c r="H1218" s="121"/>
      <c r="I1218" s="121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3" r:id="rId1"/>
  <rowBreaks count="1" manualBreakCount="1">
    <brk id="19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24"/>
  <sheetViews>
    <sheetView tabSelected="1" zoomScalePageLayoutView="0" workbookViewId="0" topLeftCell="A131">
      <selection activeCell="D135" sqref="D135"/>
    </sheetView>
  </sheetViews>
  <sheetFormatPr defaultColWidth="9.00390625" defaultRowHeight="12.75"/>
  <cols>
    <col min="1" max="1" width="44.625" style="97" customWidth="1"/>
    <col min="2" max="2" width="7.875" style="97" customWidth="1"/>
    <col min="3" max="3" width="26.25390625" style="97" customWidth="1"/>
    <col min="4" max="4" width="18.75390625" style="97" customWidth="1"/>
    <col min="5" max="5" width="17.875" style="97" customWidth="1"/>
    <col min="6" max="6" width="15.375" style="97" customWidth="1"/>
    <col min="7" max="7" width="9.125" style="97" customWidth="1"/>
    <col min="8" max="8" width="15.875" style="97" bestFit="1" customWidth="1"/>
    <col min="9" max="9" width="18.25390625" style="97" bestFit="1" customWidth="1"/>
    <col min="10" max="10" width="13.375" style="97" customWidth="1"/>
    <col min="11" max="11" width="12.125" style="97" bestFit="1" customWidth="1"/>
    <col min="12" max="12" width="15.75390625" style="97" bestFit="1" customWidth="1"/>
    <col min="13" max="15" width="7.25390625" style="97" bestFit="1" customWidth="1"/>
    <col min="16" max="16384" width="9.125" style="97" customWidth="1"/>
  </cols>
  <sheetData>
    <row r="1" spans="1:8" s="111" customFormat="1" ht="15">
      <c r="A1" s="167"/>
      <c r="B1" s="168"/>
      <c r="C1" s="169" t="s">
        <v>169</v>
      </c>
      <c r="D1" s="170"/>
      <c r="E1" s="102"/>
      <c r="F1" s="169"/>
      <c r="H1" s="3"/>
    </row>
    <row r="2" spans="1:6" ht="12.75">
      <c r="A2" s="171"/>
      <c r="B2" s="172"/>
      <c r="C2" s="172"/>
      <c r="D2" s="173"/>
      <c r="E2" s="174" t="s">
        <v>178</v>
      </c>
      <c r="F2" s="175"/>
    </row>
    <row r="3" spans="1:6" ht="10.5" customHeight="1">
      <c r="A3" s="306" t="s">
        <v>162</v>
      </c>
      <c r="B3" s="176"/>
      <c r="C3" s="177"/>
      <c r="D3" s="178"/>
      <c r="E3" s="300" t="s">
        <v>41</v>
      </c>
      <c r="F3" s="135"/>
    </row>
    <row r="4" spans="1:6" ht="12.75">
      <c r="A4" s="307"/>
      <c r="B4" s="179" t="s">
        <v>163</v>
      </c>
      <c r="C4" s="179" t="s">
        <v>176</v>
      </c>
      <c r="D4" s="180" t="s">
        <v>173</v>
      </c>
      <c r="E4" s="307"/>
      <c r="F4" s="181"/>
    </row>
    <row r="5" spans="1:6" ht="12.75" customHeight="1">
      <c r="A5" s="307"/>
      <c r="B5" s="179" t="s">
        <v>164</v>
      </c>
      <c r="C5" s="8" t="s">
        <v>188</v>
      </c>
      <c r="D5" s="180" t="s">
        <v>174</v>
      </c>
      <c r="E5" s="307"/>
      <c r="F5" s="8" t="s">
        <v>40</v>
      </c>
    </row>
    <row r="6" spans="1:6" ht="9" customHeight="1">
      <c r="A6" s="307"/>
      <c r="B6" s="179" t="s">
        <v>165</v>
      </c>
      <c r="C6" s="179" t="s">
        <v>184</v>
      </c>
      <c r="D6" s="8" t="s">
        <v>39</v>
      </c>
      <c r="E6" s="307"/>
      <c r="F6" s="8" t="s">
        <v>39</v>
      </c>
    </row>
    <row r="7" spans="1:6" ht="12.75" hidden="1">
      <c r="A7" s="308"/>
      <c r="B7" s="182"/>
      <c r="C7" s="182"/>
      <c r="D7" s="183"/>
      <c r="E7" s="308"/>
      <c r="F7" s="184"/>
    </row>
    <row r="8" spans="1:10" ht="13.5" thickBot="1">
      <c r="A8" s="185">
        <v>1</v>
      </c>
      <c r="B8" s="186">
        <v>2</v>
      </c>
      <c r="C8" s="186">
        <v>3</v>
      </c>
      <c r="D8" s="136">
        <v>4</v>
      </c>
      <c r="E8" s="136">
        <v>5</v>
      </c>
      <c r="F8" s="187">
        <v>6</v>
      </c>
      <c r="H8" s="96"/>
      <c r="I8" s="96"/>
      <c r="J8" s="96"/>
    </row>
    <row r="9" spans="1:10" ht="13.5" thickBot="1">
      <c r="A9" s="224" t="s">
        <v>274</v>
      </c>
      <c r="B9" s="188">
        <v>200</v>
      </c>
      <c r="C9" s="189" t="s">
        <v>179</v>
      </c>
      <c r="D9" s="243">
        <f>D10</f>
        <v>381203832.26</v>
      </c>
      <c r="E9" s="53">
        <f>E10</f>
        <v>109868666.95</v>
      </c>
      <c r="F9" s="190">
        <f>SUM(D9)-E9</f>
        <v>271335165.31</v>
      </c>
      <c r="H9" s="96"/>
      <c r="I9" s="96"/>
      <c r="J9" s="96"/>
    </row>
    <row r="10" spans="1:10" ht="17.25" customHeight="1" thickBot="1">
      <c r="A10" s="225" t="s">
        <v>728</v>
      </c>
      <c r="B10" s="222">
        <v>200</v>
      </c>
      <c r="C10" s="219" t="s">
        <v>275</v>
      </c>
      <c r="D10" s="220">
        <f>D11+D85+D110+D159+D261+D267+D285+D300</f>
        <v>381203832.26</v>
      </c>
      <c r="E10" s="220">
        <f>E11+E85+E110+E159+E261+E267+E285+E300</f>
        <v>109868666.95</v>
      </c>
      <c r="F10" s="190">
        <f aca="true" t="shared" si="0" ref="F10:F75">SUM(D10)-E10</f>
        <v>271335165.31</v>
      </c>
      <c r="H10" s="96"/>
      <c r="I10" s="96"/>
      <c r="J10" s="96"/>
    </row>
    <row r="11" spans="1:10" ht="16.5" customHeight="1">
      <c r="A11" s="225" t="s">
        <v>138</v>
      </c>
      <c r="B11" s="223">
        <v>200</v>
      </c>
      <c r="C11" s="44" t="s">
        <v>139</v>
      </c>
      <c r="D11" s="43">
        <f>D12+D22+D51+D56+D61</f>
        <v>39061400</v>
      </c>
      <c r="E11" s="43">
        <f>E12+E22+E51+E56+E61</f>
        <v>8939817.63</v>
      </c>
      <c r="F11" s="221">
        <f t="shared" si="0"/>
        <v>30121582.369999997</v>
      </c>
      <c r="H11" s="96"/>
      <c r="I11" s="96"/>
      <c r="J11" s="96"/>
    </row>
    <row r="12" spans="1:10" ht="47.25" customHeight="1">
      <c r="A12" s="214" t="s">
        <v>458</v>
      </c>
      <c r="B12" s="166">
        <v>200</v>
      </c>
      <c r="C12" s="45" t="s">
        <v>459</v>
      </c>
      <c r="D12" s="46">
        <f>D14</f>
        <v>1475100</v>
      </c>
      <c r="E12" s="46">
        <f>E14</f>
        <v>424441.36</v>
      </c>
      <c r="F12" s="46">
        <f t="shared" si="0"/>
        <v>1050658.6400000001</v>
      </c>
      <c r="H12" s="96"/>
      <c r="I12" s="96"/>
      <c r="J12" s="96"/>
    </row>
    <row r="13" spans="1:10" ht="33.75" customHeight="1">
      <c r="A13" s="214" t="s">
        <v>724</v>
      </c>
      <c r="B13" s="166">
        <v>200</v>
      </c>
      <c r="C13" s="45" t="s">
        <v>462</v>
      </c>
      <c r="D13" s="46">
        <f>D14</f>
        <v>1475100</v>
      </c>
      <c r="E13" s="46">
        <f>E14</f>
        <v>424441.36</v>
      </c>
      <c r="F13" s="46">
        <f t="shared" si="0"/>
        <v>1050658.6400000001</v>
      </c>
      <c r="H13" s="96"/>
      <c r="I13" s="96"/>
      <c r="J13" s="96"/>
    </row>
    <row r="14" spans="1:10" ht="27.75" customHeight="1">
      <c r="A14" s="214" t="s">
        <v>299</v>
      </c>
      <c r="B14" s="166">
        <v>200</v>
      </c>
      <c r="C14" s="45" t="s">
        <v>460</v>
      </c>
      <c r="D14" s="46">
        <f>D15+D19</f>
        <v>1475100</v>
      </c>
      <c r="E14" s="46">
        <f>E15+E19</f>
        <v>424441.36</v>
      </c>
      <c r="F14" s="46">
        <f t="shared" si="0"/>
        <v>1050658.6400000001</v>
      </c>
      <c r="H14" s="96"/>
      <c r="I14" s="96"/>
      <c r="J14" s="96"/>
    </row>
    <row r="15" spans="1:10" ht="63" customHeight="1">
      <c r="A15" s="214" t="s">
        <v>808</v>
      </c>
      <c r="B15" s="166">
        <v>200</v>
      </c>
      <c r="C15" s="45" t="s">
        <v>461</v>
      </c>
      <c r="D15" s="46">
        <f>D16+D17+D18</f>
        <v>1410100</v>
      </c>
      <c r="E15" s="46">
        <f>E16+E17+E18</f>
        <v>424441.36</v>
      </c>
      <c r="F15" s="46">
        <f t="shared" si="0"/>
        <v>985658.64</v>
      </c>
      <c r="H15" s="96"/>
      <c r="I15" s="96"/>
      <c r="J15" s="96"/>
    </row>
    <row r="16" spans="1:10" ht="42" customHeight="1">
      <c r="A16" s="214" t="s">
        <v>478</v>
      </c>
      <c r="B16" s="166">
        <v>200</v>
      </c>
      <c r="C16" s="45" t="s">
        <v>360</v>
      </c>
      <c r="D16" s="46">
        <v>966000</v>
      </c>
      <c r="E16" s="46">
        <v>304569.72</v>
      </c>
      <c r="F16" s="46">
        <f t="shared" si="0"/>
        <v>661430.28</v>
      </c>
      <c r="H16" s="96"/>
      <c r="I16" s="96"/>
      <c r="J16" s="96"/>
    </row>
    <row r="17" spans="1:10" ht="42.75" customHeight="1">
      <c r="A17" s="214" t="s">
        <v>809</v>
      </c>
      <c r="B17" s="166">
        <v>200</v>
      </c>
      <c r="C17" s="45" t="s">
        <v>361</v>
      </c>
      <c r="D17" s="46">
        <v>152500</v>
      </c>
      <c r="E17" s="46">
        <v>37555.58</v>
      </c>
      <c r="F17" s="46">
        <f t="shared" si="0"/>
        <v>114944.42</v>
      </c>
      <c r="H17" s="96"/>
      <c r="I17" s="96"/>
      <c r="J17" s="96"/>
    </row>
    <row r="18" spans="1:10" ht="51.75" customHeight="1">
      <c r="A18" s="214" t="s">
        <v>479</v>
      </c>
      <c r="B18" s="166">
        <v>200</v>
      </c>
      <c r="C18" s="45" t="s">
        <v>362</v>
      </c>
      <c r="D18" s="46">
        <v>291600</v>
      </c>
      <c r="E18" s="46">
        <v>82316.06</v>
      </c>
      <c r="F18" s="46">
        <f t="shared" si="0"/>
        <v>209283.94</v>
      </c>
      <c r="H18" s="96"/>
      <c r="I18" s="96"/>
      <c r="J18" s="96"/>
    </row>
    <row r="19" spans="1:10" ht="67.5" customHeight="1">
      <c r="A19" s="214" t="s">
        <v>464</v>
      </c>
      <c r="B19" s="166">
        <v>200</v>
      </c>
      <c r="C19" s="45" t="s">
        <v>463</v>
      </c>
      <c r="D19" s="46">
        <f>D20</f>
        <v>65000</v>
      </c>
      <c r="E19" s="46">
        <f>E20</f>
        <v>0</v>
      </c>
      <c r="F19" s="46">
        <f t="shared" si="0"/>
        <v>65000</v>
      </c>
      <c r="H19" s="96"/>
      <c r="I19" s="96"/>
      <c r="J19" s="96"/>
    </row>
    <row r="20" spans="1:10" ht="36.75" customHeight="1">
      <c r="A20" s="214" t="s">
        <v>483</v>
      </c>
      <c r="B20" s="166">
        <v>200</v>
      </c>
      <c r="C20" s="45" t="s">
        <v>363</v>
      </c>
      <c r="D20" s="46">
        <v>65000</v>
      </c>
      <c r="E20" s="46">
        <v>0</v>
      </c>
      <c r="F20" s="46">
        <f t="shared" si="0"/>
        <v>65000</v>
      </c>
      <c r="H20" s="96"/>
      <c r="I20" s="96"/>
      <c r="J20" s="96"/>
    </row>
    <row r="21" spans="1:10" ht="76.5" customHeight="1" hidden="1">
      <c r="A21" s="214" t="s">
        <v>358</v>
      </c>
      <c r="B21" s="166">
        <v>200</v>
      </c>
      <c r="C21" s="45"/>
      <c r="D21" s="46"/>
      <c r="E21" s="46"/>
      <c r="F21" s="46">
        <f t="shared" si="0"/>
        <v>0</v>
      </c>
      <c r="H21" s="96"/>
      <c r="I21" s="96"/>
      <c r="J21" s="96"/>
    </row>
    <row r="22" spans="1:10" ht="51" customHeight="1">
      <c r="A22" s="214" t="s">
        <v>465</v>
      </c>
      <c r="B22" s="166">
        <v>200</v>
      </c>
      <c r="C22" s="45" t="s">
        <v>466</v>
      </c>
      <c r="D22" s="46">
        <f>D23+D27+D31+D47</f>
        <v>25145600</v>
      </c>
      <c r="E22" s="46">
        <f>E23+E27+E31+E47</f>
        <v>7290208.340000001</v>
      </c>
      <c r="F22" s="46">
        <f t="shared" si="0"/>
        <v>17855391.66</v>
      </c>
      <c r="H22" s="96"/>
      <c r="I22" s="96"/>
      <c r="J22" s="96"/>
    </row>
    <row r="23" spans="1:10" ht="43.5" customHeight="1">
      <c r="A23" s="214" t="s">
        <v>725</v>
      </c>
      <c r="B23" s="166">
        <v>200</v>
      </c>
      <c r="C23" s="45" t="s">
        <v>467</v>
      </c>
      <c r="D23" s="46">
        <f aca="true" t="shared" si="1" ref="D23:E25">D24</f>
        <v>163500</v>
      </c>
      <c r="E23" s="46">
        <f t="shared" si="1"/>
        <v>17729.92</v>
      </c>
      <c r="F23" s="46">
        <f t="shared" si="0"/>
        <v>145770.08000000002</v>
      </c>
      <c r="H23" s="96"/>
      <c r="I23" s="96"/>
      <c r="J23" s="96"/>
    </row>
    <row r="24" spans="1:10" ht="73.5" customHeight="1">
      <c r="A24" s="214" t="s">
        <v>810</v>
      </c>
      <c r="B24" s="166">
        <v>200</v>
      </c>
      <c r="C24" s="45" t="s">
        <v>468</v>
      </c>
      <c r="D24" s="46">
        <f t="shared" si="1"/>
        <v>163500</v>
      </c>
      <c r="E24" s="46">
        <f t="shared" si="1"/>
        <v>17729.92</v>
      </c>
      <c r="F24" s="46">
        <f t="shared" si="0"/>
        <v>145770.08000000002</v>
      </c>
      <c r="H24" s="96"/>
      <c r="I24" s="96"/>
      <c r="J24" s="96"/>
    </row>
    <row r="25" spans="1:10" ht="102.75" customHeight="1">
      <c r="A25" s="214" t="s">
        <v>470</v>
      </c>
      <c r="B25" s="166">
        <v>200</v>
      </c>
      <c r="C25" s="45" t="s">
        <v>469</v>
      </c>
      <c r="D25" s="46">
        <f t="shared" si="1"/>
        <v>163500</v>
      </c>
      <c r="E25" s="46">
        <f t="shared" si="1"/>
        <v>17729.92</v>
      </c>
      <c r="F25" s="46">
        <f t="shared" si="0"/>
        <v>145770.08000000002</v>
      </c>
      <c r="H25" s="96"/>
      <c r="I25" s="96"/>
      <c r="J25" s="96"/>
    </row>
    <row r="26" spans="1:10" ht="39" customHeight="1">
      <c r="A26" s="213" t="s">
        <v>788</v>
      </c>
      <c r="B26" s="166">
        <v>200</v>
      </c>
      <c r="C26" s="45" t="s">
        <v>364</v>
      </c>
      <c r="D26" s="46">
        <v>163500</v>
      </c>
      <c r="E26" s="46">
        <v>17729.92</v>
      </c>
      <c r="F26" s="46">
        <f t="shared" si="0"/>
        <v>145770.08000000002</v>
      </c>
      <c r="H26" s="96"/>
      <c r="I26" s="96"/>
      <c r="J26" s="96"/>
    </row>
    <row r="27" spans="1:10" ht="27" customHeight="1">
      <c r="A27" s="213" t="s">
        <v>726</v>
      </c>
      <c r="B27" s="166">
        <v>200</v>
      </c>
      <c r="C27" s="45" t="s">
        <v>471</v>
      </c>
      <c r="D27" s="46">
        <f aca="true" t="shared" si="2" ref="D27:E29">D28</f>
        <v>1198000</v>
      </c>
      <c r="E27" s="46">
        <f t="shared" si="2"/>
        <v>300125.24</v>
      </c>
      <c r="F27" s="46">
        <f t="shared" si="0"/>
        <v>897874.76</v>
      </c>
      <c r="H27" s="96"/>
      <c r="I27" s="96"/>
      <c r="J27" s="96"/>
    </row>
    <row r="28" spans="1:10" ht="37.5" customHeight="1">
      <c r="A28" s="213" t="s">
        <v>811</v>
      </c>
      <c r="B28" s="166">
        <v>200</v>
      </c>
      <c r="C28" s="45" t="s">
        <v>472</v>
      </c>
      <c r="D28" s="46">
        <f t="shared" si="2"/>
        <v>1198000</v>
      </c>
      <c r="E28" s="46">
        <f t="shared" si="2"/>
        <v>300125.24</v>
      </c>
      <c r="F28" s="46">
        <f t="shared" si="0"/>
        <v>897874.76</v>
      </c>
      <c r="H28" s="96"/>
      <c r="I28" s="96"/>
      <c r="J28" s="96"/>
    </row>
    <row r="29" spans="1:10" ht="78.75" customHeight="1">
      <c r="A29" s="213" t="s">
        <v>474</v>
      </c>
      <c r="B29" s="166">
        <v>200</v>
      </c>
      <c r="C29" s="45" t="s">
        <v>473</v>
      </c>
      <c r="D29" s="46">
        <f t="shared" si="2"/>
        <v>1198000</v>
      </c>
      <c r="E29" s="46">
        <f t="shared" si="2"/>
        <v>300125.24</v>
      </c>
      <c r="F29" s="46">
        <f t="shared" si="0"/>
        <v>897874.76</v>
      </c>
      <c r="H29" s="96"/>
      <c r="I29" s="96"/>
      <c r="J29" s="96"/>
    </row>
    <row r="30" spans="1:10" ht="35.25" customHeight="1">
      <c r="A30" s="214" t="s">
        <v>475</v>
      </c>
      <c r="B30" s="166">
        <v>200</v>
      </c>
      <c r="C30" s="45" t="s">
        <v>365</v>
      </c>
      <c r="D30" s="46">
        <v>1198000</v>
      </c>
      <c r="E30" s="46">
        <v>300125.24</v>
      </c>
      <c r="F30" s="46">
        <f t="shared" si="0"/>
        <v>897874.76</v>
      </c>
      <c r="H30" s="96"/>
      <c r="I30" s="96"/>
      <c r="J30" s="96"/>
    </row>
    <row r="31" spans="1:10" ht="35.25" customHeight="1">
      <c r="A31" s="214" t="s">
        <v>727</v>
      </c>
      <c r="B31" s="166">
        <v>200</v>
      </c>
      <c r="C31" s="45" t="s">
        <v>481</v>
      </c>
      <c r="D31" s="46">
        <f>D32</f>
        <v>23783900</v>
      </c>
      <c r="E31" s="46">
        <f>E32</f>
        <v>6972153.180000001</v>
      </c>
      <c r="F31" s="46">
        <f t="shared" si="0"/>
        <v>16811746.82</v>
      </c>
      <c r="H31" s="96"/>
      <c r="I31" s="96"/>
      <c r="J31" s="96"/>
    </row>
    <row r="32" spans="1:10" ht="18.75" customHeight="1">
      <c r="A32" s="214" t="s">
        <v>728</v>
      </c>
      <c r="B32" s="166">
        <v>200</v>
      </c>
      <c r="C32" s="45" t="s">
        <v>480</v>
      </c>
      <c r="D32" s="46">
        <f>D33+D37+D44</f>
        <v>23783900</v>
      </c>
      <c r="E32" s="46">
        <f>E33+E37+E44</f>
        <v>6972153.180000001</v>
      </c>
      <c r="F32" s="46">
        <f t="shared" si="0"/>
        <v>16811746.82</v>
      </c>
      <c r="H32" s="96"/>
      <c r="I32" s="96"/>
      <c r="J32" s="96"/>
    </row>
    <row r="33" spans="1:10" ht="69" customHeight="1">
      <c r="A33" s="214" t="s">
        <v>477</v>
      </c>
      <c r="B33" s="166">
        <v>200</v>
      </c>
      <c r="C33" s="45" t="s">
        <v>476</v>
      </c>
      <c r="D33" s="46">
        <f>D34+D35+D36</f>
        <v>17572000</v>
      </c>
      <c r="E33" s="46">
        <f>E34+E35+E36</f>
        <v>5652140.2700000005</v>
      </c>
      <c r="F33" s="46">
        <f t="shared" si="0"/>
        <v>11919859.73</v>
      </c>
      <c r="H33" s="96"/>
      <c r="I33" s="96"/>
      <c r="J33" s="96"/>
    </row>
    <row r="34" spans="1:10" ht="40.5" customHeight="1">
      <c r="A34" s="213" t="s">
        <v>478</v>
      </c>
      <c r="B34" s="166">
        <v>200</v>
      </c>
      <c r="C34" s="45" t="s">
        <v>366</v>
      </c>
      <c r="D34" s="46">
        <v>12417900</v>
      </c>
      <c r="E34" s="46">
        <v>4168158.32</v>
      </c>
      <c r="F34" s="46">
        <f t="shared" si="0"/>
        <v>8249741.68</v>
      </c>
      <c r="H34" s="96"/>
      <c r="I34" s="96"/>
      <c r="J34" s="96"/>
    </row>
    <row r="35" spans="1:10" ht="45.75" customHeight="1">
      <c r="A35" s="213" t="s">
        <v>787</v>
      </c>
      <c r="B35" s="166">
        <v>200</v>
      </c>
      <c r="C35" s="45" t="s">
        <v>367</v>
      </c>
      <c r="D35" s="46">
        <v>1404100</v>
      </c>
      <c r="E35" s="46">
        <v>341230.09</v>
      </c>
      <c r="F35" s="46">
        <f t="shared" si="0"/>
        <v>1062869.91</v>
      </c>
      <c r="H35" s="96"/>
      <c r="I35" s="96"/>
      <c r="J35" s="96"/>
    </row>
    <row r="36" spans="1:10" ht="52.5" customHeight="1">
      <c r="A36" s="213" t="s">
        <v>479</v>
      </c>
      <c r="B36" s="166">
        <v>200</v>
      </c>
      <c r="C36" s="45" t="s">
        <v>368</v>
      </c>
      <c r="D36" s="46">
        <v>3750000</v>
      </c>
      <c r="E36" s="46">
        <v>1142751.86</v>
      </c>
      <c r="F36" s="46">
        <f t="shared" si="0"/>
        <v>2607248.1399999997</v>
      </c>
      <c r="H36" s="96"/>
      <c r="I36" s="96"/>
      <c r="J36" s="96"/>
    </row>
    <row r="37" spans="1:10" ht="66.75" customHeight="1">
      <c r="A37" s="213" t="s">
        <v>482</v>
      </c>
      <c r="B37" s="166">
        <v>200</v>
      </c>
      <c r="C37" s="45" t="s">
        <v>485</v>
      </c>
      <c r="D37" s="46">
        <f>D38+D39+D41+D42+D43+D40</f>
        <v>6024900</v>
      </c>
      <c r="E37" s="46">
        <f>E38+E39+E41+E42+E43+E40</f>
        <v>1225536.9100000001</v>
      </c>
      <c r="F37" s="46">
        <f t="shared" si="0"/>
        <v>4799363.09</v>
      </c>
      <c r="H37" s="96"/>
      <c r="I37" s="96"/>
      <c r="J37" s="96"/>
    </row>
    <row r="38" spans="1:10" ht="48.75" customHeight="1">
      <c r="A38" s="213" t="s">
        <v>483</v>
      </c>
      <c r="B38" s="166">
        <v>200</v>
      </c>
      <c r="C38" s="45" t="s">
        <v>369</v>
      </c>
      <c r="D38" s="46">
        <v>130000</v>
      </c>
      <c r="E38" s="46">
        <v>21948.4</v>
      </c>
      <c r="F38" s="46">
        <f t="shared" si="0"/>
        <v>108051.6</v>
      </c>
      <c r="H38" s="96"/>
      <c r="I38" s="96"/>
      <c r="J38" s="96"/>
    </row>
    <row r="39" spans="1:10" ht="31.5" customHeight="1">
      <c r="A39" s="213" t="s">
        <v>484</v>
      </c>
      <c r="B39" s="166">
        <v>200</v>
      </c>
      <c r="C39" s="45" t="s">
        <v>370</v>
      </c>
      <c r="D39" s="46">
        <v>435000</v>
      </c>
      <c r="E39" s="46">
        <v>180495.51</v>
      </c>
      <c r="F39" s="46">
        <f t="shared" si="0"/>
        <v>254504.49</v>
      </c>
      <c r="H39" s="96"/>
      <c r="I39" s="96"/>
      <c r="J39" s="96"/>
    </row>
    <row r="40" spans="1:10" ht="42" customHeight="1">
      <c r="A40" s="213" t="s">
        <v>602</v>
      </c>
      <c r="B40" s="166">
        <v>200</v>
      </c>
      <c r="C40" s="45" t="s">
        <v>880</v>
      </c>
      <c r="D40" s="46">
        <v>1490000</v>
      </c>
      <c r="E40" s="46">
        <v>0</v>
      </c>
      <c r="F40" s="46">
        <f t="shared" si="0"/>
        <v>1490000</v>
      </c>
      <c r="H40" s="96"/>
      <c r="I40" s="96"/>
      <c r="J40" s="96"/>
    </row>
    <row r="41" spans="1:10" ht="33.75" customHeight="1">
      <c r="A41" s="214" t="s">
        <v>486</v>
      </c>
      <c r="B41" s="166">
        <v>200</v>
      </c>
      <c r="C41" s="45" t="s">
        <v>371</v>
      </c>
      <c r="D41" s="46">
        <v>3904500</v>
      </c>
      <c r="E41" s="46">
        <v>991054.93</v>
      </c>
      <c r="F41" s="46">
        <f t="shared" si="0"/>
        <v>2913445.07</v>
      </c>
      <c r="H41" s="96"/>
      <c r="I41" s="96"/>
      <c r="J41" s="96"/>
    </row>
    <row r="42" spans="1:10" ht="24.75" customHeight="1">
      <c r="A42" s="213" t="s">
        <v>487</v>
      </c>
      <c r="B42" s="166">
        <v>200</v>
      </c>
      <c r="C42" s="45" t="s">
        <v>372</v>
      </c>
      <c r="D42" s="46">
        <v>45400</v>
      </c>
      <c r="E42" s="46">
        <v>22038.07</v>
      </c>
      <c r="F42" s="46">
        <f t="shared" si="0"/>
        <v>23361.93</v>
      </c>
      <c r="H42" s="96"/>
      <c r="I42" s="96"/>
      <c r="J42" s="96"/>
    </row>
    <row r="43" spans="1:10" ht="24.75" customHeight="1">
      <c r="A43" s="213" t="s">
        <v>812</v>
      </c>
      <c r="B43" s="166">
        <v>200</v>
      </c>
      <c r="C43" s="230" t="s">
        <v>800</v>
      </c>
      <c r="D43" s="46">
        <v>20000</v>
      </c>
      <c r="E43" s="46">
        <v>10000</v>
      </c>
      <c r="F43" s="46">
        <f t="shared" si="0"/>
        <v>10000</v>
      </c>
      <c r="H43" s="96"/>
      <c r="I43" s="96"/>
      <c r="J43" s="96"/>
    </row>
    <row r="44" spans="1:10" ht="38.25" customHeight="1">
      <c r="A44" s="213" t="s">
        <v>490</v>
      </c>
      <c r="B44" s="166">
        <v>200</v>
      </c>
      <c r="C44" s="45" t="s">
        <v>489</v>
      </c>
      <c r="D44" s="46">
        <f>D45+D46</f>
        <v>187000</v>
      </c>
      <c r="E44" s="46">
        <f>E45+E46</f>
        <v>94476</v>
      </c>
      <c r="F44" s="46">
        <f t="shared" si="0"/>
        <v>92524</v>
      </c>
      <c r="H44" s="96"/>
      <c r="I44" s="96"/>
      <c r="J44" s="96"/>
    </row>
    <row r="45" spans="1:10" ht="31.5" customHeight="1">
      <c r="A45" s="213" t="s">
        <v>488</v>
      </c>
      <c r="B45" s="166">
        <v>200</v>
      </c>
      <c r="C45" s="45" t="s">
        <v>373</v>
      </c>
      <c r="D45" s="46">
        <v>182000</v>
      </c>
      <c r="E45" s="46">
        <v>90787</v>
      </c>
      <c r="F45" s="46">
        <f t="shared" si="0"/>
        <v>91213</v>
      </c>
      <c r="H45" s="96"/>
      <c r="I45" s="96"/>
      <c r="J45" s="96"/>
    </row>
    <row r="46" spans="1:10" ht="26.25" customHeight="1">
      <c r="A46" s="213" t="s">
        <v>487</v>
      </c>
      <c r="B46" s="166">
        <v>200</v>
      </c>
      <c r="C46" s="45" t="s">
        <v>374</v>
      </c>
      <c r="D46" s="46">
        <v>5000</v>
      </c>
      <c r="E46" s="46">
        <v>3689</v>
      </c>
      <c r="F46" s="46">
        <f t="shared" si="0"/>
        <v>1311</v>
      </c>
      <c r="H46" s="96"/>
      <c r="I46" s="96"/>
      <c r="J46" s="96"/>
    </row>
    <row r="47" spans="1:10" ht="42" customHeight="1">
      <c r="A47" s="213" t="s">
        <v>813</v>
      </c>
      <c r="B47" s="166">
        <v>200</v>
      </c>
      <c r="C47" s="45" t="s">
        <v>492</v>
      </c>
      <c r="D47" s="46">
        <f aca="true" t="shared" si="3" ref="D47:E49">D48</f>
        <v>200</v>
      </c>
      <c r="E47" s="46">
        <f t="shared" si="3"/>
        <v>200</v>
      </c>
      <c r="F47" s="46">
        <f t="shared" si="0"/>
        <v>0</v>
      </c>
      <c r="H47" s="96"/>
      <c r="I47" s="96"/>
      <c r="J47" s="96"/>
    </row>
    <row r="48" spans="1:10" ht="26.25" customHeight="1">
      <c r="A48" s="213" t="s">
        <v>729</v>
      </c>
      <c r="B48" s="166">
        <v>200</v>
      </c>
      <c r="C48" s="45" t="s">
        <v>491</v>
      </c>
      <c r="D48" s="46">
        <f t="shared" si="3"/>
        <v>200</v>
      </c>
      <c r="E48" s="46">
        <f t="shared" si="3"/>
        <v>200</v>
      </c>
      <c r="F48" s="46">
        <f t="shared" si="0"/>
        <v>0</v>
      </c>
      <c r="H48" s="96"/>
      <c r="I48" s="96"/>
      <c r="J48" s="96"/>
    </row>
    <row r="49" spans="1:10" ht="115.5" customHeight="1">
      <c r="A49" s="214" t="s">
        <v>814</v>
      </c>
      <c r="B49" s="166">
        <v>200</v>
      </c>
      <c r="C49" s="45" t="s">
        <v>493</v>
      </c>
      <c r="D49" s="46">
        <f t="shared" si="3"/>
        <v>200</v>
      </c>
      <c r="E49" s="46">
        <f t="shared" si="3"/>
        <v>200</v>
      </c>
      <c r="F49" s="46">
        <f t="shared" si="0"/>
        <v>0</v>
      </c>
      <c r="H49" s="96"/>
      <c r="I49" s="96"/>
      <c r="J49" s="96"/>
    </row>
    <row r="50" spans="1:10" ht="36" customHeight="1">
      <c r="A50" s="214" t="s">
        <v>486</v>
      </c>
      <c r="B50" s="166">
        <v>200</v>
      </c>
      <c r="C50" s="45" t="s">
        <v>375</v>
      </c>
      <c r="D50" s="46">
        <v>200</v>
      </c>
      <c r="E50" s="46">
        <v>200</v>
      </c>
      <c r="F50" s="46">
        <f t="shared" si="0"/>
        <v>0</v>
      </c>
      <c r="H50" s="96"/>
      <c r="I50" s="96"/>
      <c r="J50" s="96"/>
    </row>
    <row r="51" spans="1:10" ht="27.75" customHeight="1">
      <c r="A51" s="214" t="s">
        <v>708</v>
      </c>
      <c r="B51" s="166">
        <v>200</v>
      </c>
      <c r="C51" s="45" t="s">
        <v>494</v>
      </c>
      <c r="D51" s="46">
        <f aca="true" t="shared" si="4" ref="D51:E54">D52</f>
        <v>3304900</v>
      </c>
      <c r="E51" s="46">
        <f t="shared" si="4"/>
        <v>0</v>
      </c>
      <c r="F51" s="46">
        <f t="shared" si="0"/>
        <v>3304900</v>
      </c>
      <c r="H51" s="96"/>
      <c r="I51" s="96"/>
      <c r="J51" s="96"/>
    </row>
    <row r="52" spans="1:10" ht="36" customHeight="1">
      <c r="A52" s="213" t="s">
        <v>813</v>
      </c>
      <c r="B52" s="166">
        <v>200</v>
      </c>
      <c r="C52" s="45" t="s">
        <v>495</v>
      </c>
      <c r="D52" s="46">
        <f>D54</f>
        <v>3304900</v>
      </c>
      <c r="E52" s="46">
        <f>E54</f>
        <v>0</v>
      </c>
      <c r="F52" s="46">
        <f t="shared" si="0"/>
        <v>3304900</v>
      </c>
      <c r="H52" s="96"/>
      <c r="I52" s="96"/>
      <c r="J52" s="96"/>
    </row>
    <row r="53" spans="1:10" ht="30.75" customHeight="1">
      <c r="A53" s="213" t="s">
        <v>815</v>
      </c>
      <c r="B53" s="166">
        <v>200</v>
      </c>
      <c r="C53" s="45" t="s">
        <v>816</v>
      </c>
      <c r="D53" s="46">
        <f>D54</f>
        <v>3304900</v>
      </c>
      <c r="E53" s="46">
        <f>E54</f>
        <v>0</v>
      </c>
      <c r="F53" s="46">
        <f t="shared" si="0"/>
        <v>3304900</v>
      </c>
      <c r="H53" s="96"/>
      <c r="I53" s="96"/>
      <c r="J53" s="96"/>
    </row>
    <row r="54" spans="1:10" ht="64.5" customHeight="1">
      <c r="A54" s="213" t="s">
        <v>786</v>
      </c>
      <c r="B54" s="166">
        <v>200</v>
      </c>
      <c r="C54" s="45" t="s">
        <v>496</v>
      </c>
      <c r="D54" s="46">
        <f t="shared" si="4"/>
        <v>3304900</v>
      </c>
      <c r="E54" s="46">
        <f t="shared" si="4"/>
        <v>0</v>
      </c>
      <c r="F54" s="46">
        <f t="shared" si="0"/>
        <v>3304900</v>
      </c>
      <c r="H54" s="96"/>
      <c r="I54" s="96"/>
      <c r="J54" s="96"/>
    </row>
    <row r="55" spans="1:10" ht="24.75" customHeight="1">
      <c r="A55" s="213" t="s">
        <v>497</v>
      </c>
      <c r="B55" s="166">
        <v>200</v>
      </c>
      <c r="C55" s="45" t="s">
        <v>376</v>
      </c>
      <c r="D55" s="46">
        <v>3304900</v>
      </c>
      <c r="E55" s="46">
        <v>0</v>
      </c>
      <c r="F55" s="46">
        <f t="shared" si="0"/>
        <v>3304900</v>
      </c>
      <c r="H55" s="96"/>
      <c r="I55" s="96"/>
      <c r="J55" s="96"/>
    </row>
    <row r="56" spans="1:10" ht="24.75" customHeight="1">
      <c r="A56" s="213" t="s">
        <v>709</v>
      </c>
      <c r="B56" s="166">
        <v>200</v>
      </c>
      <c r="C56" s="45" t="s">
        <v>498</v>
      </c>
      <c r="D56" s="46">
        <f aca="true" t="shared" si="5" ref="D56:E59">D57</f>
        <v>5000000</v>
      </c>
      <c r="E56" s="46">
        <f t="shared" si="5"/>
        <v>0</v>
      </c>
      <c r="F56" s="46">
        <f t="shared" si="0"/>
        <v>5000000</v>
      </c>
      <c r="H56" s="96"/>
      <c r="I56" s="96"/>
      <c r="J56" s="96"/>
    </row>
    <row r="57" spans="1:10" ht="39.75" customHeight="1">
      <c r="A57" s="213" t="s">
        <v>813</v>
      </c>
      <c r="B57" s="166">
        <v>200</v>
      </c>
      <c r="C57" s="45" t="s">
        <v>499</v>
      </c>
      <c r="D57" s="46">
        <f t="shared" si="5"/>
        <v>5000000</v>
      </c>
      <c r="E57" s="46">
        <f t="shared" si="5"/>
        <v>0</v>
      </c>
      <c r="F57" s="46">
        <f t="shared" si="0"/>
        <v>5000000</v>
      </c>
      <c r="H57" s="96"/>
      <c r="I57" s="96"/>
      <c r="J57" s="96"/>
    </row>
    <row r="58" spans="1:10" ht="24.75" customHeight="1">
      <c r="A58" s="213" t="s">
        <v>731</v>
      </c>
      <c r="B58" s="166">
        <v>200</v>
      </c>
      <c r="C58" s="45" t="s">
        <v>500</v>
      </c>
      <c r="D58" s="46">
        <f t="shared" si="5"/>
        <v>5000000</v>
      </c>
      <c r="E58" s="46">
        <f t="shared" si="5"/>
        <v>0</v>
      </c>
      <c r="F58" s="46">
        <f t="shared" si="0"/>
        <v>5000000</v>
      </c>
      <c r="H58" s="96"/>
      <c r="I58" s="96"/>
      <c r="J58" s="96"/>
    </row>
    <row r="59" spans="1:10" ht="81.75" customHeight="1">
      <c r="A59" s="213" t="s">
        <v>502</v>
      </c>
      <c r="B59" s="166">
        <v>200</v>
      </c>
      <c r="C59" s="45" t="s">
        <v>501</v>
      </c>
      <c r="D59" s="46">
        <f t="shared" si="5"/>
        <v>5000000</v>
      </c>
      <c r="E59" s="46">
        <f t="shared" si="5"/>
        <v>0</v>
      </c>
      <c r="F59" s="46">
        <f t="shared" si="0"/>
        <v>5000000</v>
      </c>
      <c r="H59" s="96"/>
      <c r="I59" s="96"/>
      <c r="J59" s="96"/>
    </row>
    <row r="60" spans="1:10" ht="28.5" customHeight="1">
      <c r="A60" s="213" t="s">
        <v>503</v>
      </c>
      <c r="B60" s="166">
        <v>200</v>
      </c>
      <c r="C60" s="45" t="s">
        <v>377</v>
      </c>
      <c r="D60" s="46">
        <v>5000000</v>
      </c>
      <c r="E60" s="46">
        <v>0</v>
      </c>
      <c r="F60" s="46">
        <f t="shared" si="0"/>
        <v>5000000</v>
      </c>
      <c r="H60" s="96"/>
      <c r="I60" s="96"/>
      <c r="J60" s="96"/>
    </row>
    <row r="61" spans="1:10" ht="28.5" customHeight="1">
      <c r="A61" s="213" t="s">
        <v>823</v>
      </c>
      <c r="B61" s="166">
        <v>200</v>
      </c>
      <c r="C61" s="45" t="s">
        <v>504</v>
      </c>
      <c r="D61" s="46">
        <f>D62+D70+D74+D78</f>
        <v>4135800</v>
      </c>
      <c r="E61" s="46">
        <f>E62+E70+E74+E78</f>
        <v>1225167.93</v>
      </c>
      <c r="F61" s="46">
        <f t="shared" si="0"/>
        <v>2910632.0700000003</v>
      </c>
      <c r="H61" s="96"/>
      <c r="I61" s="96"/>
      <c r="J61" s="96"/>
    </row>
    <row r="62" spans="1:10" ht="42" customHeight="1">
      <c r="A62" s="213" t="s">
        <v>732</v>
      </c>
      <c r="B62" s="166">
        <v>200</v>
      </c>
      <c r="C62" s="45" t="s">
        <v>506</v>
      </c>
      <c r="D62" s="46">
        <f>D63</f>
        <v>1945000</v>
      </c>
      <c r="E62" s="46">
        <f>E63</f>
        <v>331965.54</v>
      </c>
      <c r="F62" s="46">
        <f t="shared" si="0"/>
        <v>1613034.46</v>
      </c>
      <c r="H62" s="96"/>
      <c r="I62" s="96"/>
      <c r="J62" s="96"/>
    </row>
    <row r="63" spans="1:10" ht="67.5" customHeight="1">
      <c r="A63" s="213" t="s">
        <v>817</v>
      </c>
      <c r="B63" s="166">
        <v>200</v>
      </c>
      <c r="C63" s="45" t="s">
        <v>505</v>
      </c>
      <c r="D63" s="46">
        <f>D64+D66+D68</f>
        <v>1945000</v>
      </c>
      <c r="E63" s="46">
        <f>E64+E66+E68</f>
        <v>331965.54</v>
      </c>
      <c r="F63" s="46">
        <f t="shared" si="0"/>
        <v>1613034.46</v>
      </c>
      <c r="H63" s="96"/>
      <c r="I63" s="96"/>
      <c r="J63" s="96"/>
    </row>
    <row r="64" spans="1:10" ht="89.25" customHeight="1">
      <c r="A64" s="214" t="s">
        <v>785</v>
      </c>
      <c r="B64" s="166">
        <v>200</v>
      </c>
      <c r="C64" s="45" t="s">
        <v>507</v>
      </c>
      <c r="D64" s="46">
        <f>D65</f>
        <v>1295000</v>
      </c>
      <c r="E64" s="46">
        <f>E65</f>
        <v>294965.54</v>
      </c>
      <c r="F64" s="46">
        <f t="shared" si="0"/>
        <v>1000034.46</v>
      </c>
      <c r="H64" s="96"/>
      <c r="I64" s="96"/>
      <c r="J64" s="96"/>
    </row>
    <row r="65" spans="1:10" ht="30" customHeight="1">
      <c r="A65" s="214" t="s">
        <v>508</v>
      </c>
      <c r="B65" s="166">
        <v>200</v>
      </c>
      <c r="C65" s="45" t="s">
        <v>378</v>
      </c>
      <c r="D65" s="46">
        <v>1295000</v>
      </c>
      <c r="E65" s="46">
        <v>294965.54</v>
      </c>
      <c r="F65" s="46">
        <f t="shared" si="0"/>
        <v>1000034.46</v>
      </c>
      <c r="H65" s="96"/>
      <c r="I65" s="96"/>
      <c r="J65" s="96"/>
    </row>
    <row r="66" spans="1:10" ht="104.25" customHeight="1">
      <c r="A66" s="214" t="s">
        <v>784</v>
      </c>
      <c r="B66" s="166">
        <v>200</v>
      </c>
      <c r="C66" s="45" t="s">
        <v>509</v>
      </c>
      <c r="D66" s="46">
        <f>D67</f>
        <v>550000</v>
      </c>
      <c r="E66" s="46">
        <f>E67</f>
        <v>37000</v>
      </c>
      <c r="F66" s="46">
        <f t="shared" si="0"/>
        <v>513000</v>
      </c>
      <c r="H66" s="96"/>
      <c r="I66" s="96"/>
      <c r="J66" s="96"/>
    </row>
    <row r="67" spans="1:10" ht="28.5" customHeight="1">
      <c r="A67" s="214" t="s">
        <v>567</v>
      </c>
      <c r="B67" s="166">
        <v>200</v>
      </c>
      <c r="C67" s="45" t="s">
        <v>379</v>
      </c>
      <c r="D67" s="46">
        <v>550000</v>
      </c>
      <c r="E67" s="46">
        <v>37000</v>
      </c>
      <c r="F67" s="46">
        <f t="shared" si="0"/>
        <v>513000</v>
      </c>
      <c r="H67" s="96"/>
      <c r="I67" s="96"/>
      <c r="J67" s="96"/>
    </row>
    <row r="68" spans="1:10" ht="81" customHeight="1">
      <c r="A68" s="214" t="s">
        <v>512</v>
      </c>
      <c r="B68" s="166">
        <v>200</v>
      </c>
      <c r="C68" s="45" t="s">
        <v>511</v>
      </c>
      <c r="D68" s="46">
        <f>D69</f>
        <v>100000</v>
      </c>
      <c r="E68" s="46">
        <f>E69</f>
        <v>0</v>
      </c>
      <c r="F68" s="46">
        <f t="shared" si="0"/>
        <v>100000</v>
      </c>
      <c r="H68" s="96"/>
      <c r="I68" s="96"/>
      <c r="J68" s="96"/>
    </row>
    <row r="69" spans="1:10" ht="27.75" customHeight="1">
      <c r="A69" s="214" t="s">
        <v>818</v>
      </c>
      <c r="B69" s="166">
        <v>200</v>
      </c>
      <c r="C69" s="45" t="s">
        <v>380</v>
      </c>
      <c r="D69" s="46">
        <v>100000</v>
      </c>
      <c r="E69" s="46">
        <v>0</v>
      </c>
      <c r="F69" s="46">
        <f t="shared" si="0"/>
        <v>100000</v>
      </c>
      <c r="H69" s="96"/>
      <c r="I69" s="96"/>
      <c r="J69" s="96"/>
    </row>
    <row r="70" spans="1:10" ht="28.5" customHeight="1">
      <c r="A70" s="214" t="s">
        <v>733</v>
      </c>
      <c r="B70" s="166">
        <v>200</v>
      </c>
      <c r="C70" s="45" t="s">
        <v>518</v>
      </c>
      <c r="D70" s="46">
        <f aca="true" t="shared" si="6" ref="D70:E72">D71</f>
        <v>1200000</v>
      </c>
      <c r="E70" s="46">
        <f>E71</f>
        <v>292181.4</v>
      </c>
      <c r="F70" s="46">
        <f t="shared" si="0"/>
        <v>907818.6</v>
      </c>
      <c r="H70" s="96"/>
      <c r="I70" s="96"/>
      <c r="J70" s="96"/>
    </row>
    <row r="71" spans="1:10" ht="48" customHeight="1">
      <c r="A71" s="214" t="s">
        <v>819</v>
      </c>
      <c r="B71" s="166">
        <v>200</v>
      </c>
      <c r="C71" s="45" t="s">
        <v>517</v>
      </c>
      <c r="D71" s="46">
        <f t="shared" si="6"/>
        <v>1200000</v>
      </c>
      <c r="E71" s="46">
        <f t="shared" si="6"/>
        <v>292181.4</v>
      </c>
      <c r="F71" s="46">
        <f t="shared" si="0"/>
        <v>907818.6</v>
      </c>
      <c r="H71" s="96"/>
      <c r="I71" s="96"/>
      <c r="J71" s="96"/>
    </row>
    <row r="72" spans="1:10" ht="96" customHeight="1">
      <c r="A72" s="214" t="s">
        <v>513</v>
      </c>
      <c r="B72" s="166">
        <v>200</v>
      </c>
      <c r="C72" s="45" t="s">
        <v>510</v>
      </c>
      <c r="D72" s="46">
        <f t="shared" si="6"/>
        <v>1200000</v>
      </c>
      <c r="E72" s="46">
        <f t="shared" si="6"/>
        <v>292181.4</v>
      </c>
      <c r="F72" s="46">
        <f t="shared" si="0"/>
        <v>907818.6</v>
      </c>
      <c r="H72" s="96"/>
      <c r="I72" s="96"/>
      <c r="J72" s="96"/>
    </row>
    <row r="73" spans="1:10" ht="34.5" customHeight="1">
      <c r="A73" s="214" t="s">
        <v>514</v>
      </c>
      <c r="B73" s="166">
        <v>200</v>
      </c>
      <c r="C73" s="45" t="s">
        <v>381</v>
      </c>
      <c r="D73" s="46">
        <v>1200000</v>
      </c>
      <c r="E73" s="46">
        <v>292181.4</v>
      </c>
      <c r="F73" s="46">
        <f t="shared" si="0"/>
        <v>907818.6</v>
      </c>
      <c r="H73" s="96"/>
      <c r="I73" s="96"/>
      <c r="J73" s="96"/>
    </row>
    <row r="74" spans="1:10" ht="34.5" customHeight="1">
      <c r="A74" s="214" t="s">
        <v>734</v>
      </c>
      <c r="B74" s="166">
        <v>200</v>
      </c>
      <c r="C74" s="45" t="s">
        <v>520</v>
      </c>
      <c r="D74" s="46">
        <f aca="true" t="shared" si="7" ref="D74:E76">D75</f>
        <v>100000</v>
      </c>
      <c r="E74" s="46">
        <f t="shared" si="7"/>
        <v>1200</v>
      </c>
      <c r="F74" s="46">
        <f t="shared" si="0"/>
        <v>98800</v>
      </c>
      <c r="H74" s="96"/>
      <c r="I74" s="96"/>
      <c r="J74" s="96"/>
    </row>
    <row r="75" spans="1:10" ht="51.75" customHeight="1">
      <c r="A75" s="214" t="s">
        <v>820</v>
      </c>
      <c r="B75" s="166">
        <v>200</v>
      </c>
      <c r="C75" s="45" t="s">
        <v>519</v>
      </c>
      <c r="D75" s="46">
        <f t="shared" si="7"/>
        <v>100000</v>
      </c>
      <c r="E75" s="46">
        <f t="shared" si="7"/>
        <v>1200</v>
      </c>
      <c r="F75" s="46">
        <f t="shared" si="0"/>
        <v>98800</v>
      </c>
      <c r="H75" s="96"/>
      <c r="I75" s="96"/>
      <c r="J75" s="96"/>
    </row>
    <row r="76" spans="1:10" ht="101.25" customHeight="1">
      <c r="A76" s="214" t="s">
        <v>764</v>
      </c>
      <c r="B76" s="166">
        <v>200</v>
      </c>
      <c r="C76" s="45" t="s">
        <v>515</v>
      </c>
      <c r="D76" s="46">
        <f t="shared" si="7"/>
        <v>100000</v>
      </c>
      <c r="E76" s="46">
        <f t="shared" si="7"/>
        <v>1200</v>
      </c>
      <c r="F76" s="46">
        <f aca="true" t="shared" si="8" ref="F76:F146">SUM(D76)-E76</f>
        <v>98800</v>
      </c>
      <c r="H76" s="96"/>
      <c r="I76" s="96"/>
      <c r="J76" s="96"/>
    </row>
    <row r="77" spans="1:10" ht="36.75" customHeight="1">
      <c r="A77" s="214" t="s">
        <v>514</v>
      </c>
      <c r="B77" s="166">
        <v>200</v>
      </c>
      <c r="C77" s="45" t="s">
        <v>382</v>
      </c>
      <c r="D77" s="46">
        <v>100000</v>
      </c>
      <c r="E77" s="46">
        <v>1200</v>
      </c>
      <c r="F77" s="46">
        <f t="shared" si="8"/>
        <v>98800</v>
      </c>
      <c r="H77" s="96"/>
      <c r="I77" s="96"/>
      <c r="J77" s="96"/>
    </row>
    <row r="78" spans="1:10" ht="41.25" customHeight="1">
      <c r="A78" s="214" t="s">
        <v>730</v>
      </c>
      <c r="B78" s="166">
        <v>200</v>
      </c>
      <c r="C78" s="45" t="s">
        <v>522</v>
      </c>
      <c r="D78" s="46">
        <f>D79</f>
        <v>890800</v>
      </c>
      <c r="E78" s="46">
        <f>E79</f>
        <v>599820.99</v>
      </c>
      <c r="F78" s="46">
        <f t="shared" si="8"/>
        <v>290979.01</v>
      </c>
      <c r="H78" s="96"/>
      <c r="I78" s="96"/>
      <c r="J78" s="96"/>
    </row>
    <row r="79" spans="1:10" ht="24.75" customHeight="1">
      <c r="A79" s="214" t="s">
        <v>729</v>
      </c>
      <c r="B79" s="166">
        <v>200</v>
      </c>
      <c r="C79" s="45" t="s">
        <v>521</v>
      </c>
      <c r="D79" s="46">
        <f>D80+D82</f>
        <v>890800</v>
      </c>
      <c r="E79" s="46">
        <f>E80+E82</f>
        <v>599820.99</v>
      </c>
      <c r="F79" s="46">
        <f t="shared" si="8"/>
        <v>290979.01</v>
      </c>
      <c r="H79" s="96"/>
      <c r="I79" s="96"/>
      <c r="J79" s="96"/>
    </row>
    <row r="80" spans="1:10" ht="112.5" customHeight="1">
      <c r="A80" s="214" t="s">
        <v>821</v>
      </c>
      <c r="B80" s="166">
        <v>200</v>
      </c>
      <c r="C80" s="45" t="s">
        <v>516</v>
      </c>
      <c r="D80" s="46">
        <f>D81</f>
        <v>700800</v>
      </c>
      <c r="E80" s="46">
        <f>E81</f>
        <v>509820.99</v>
      </c>
      <c r="F80" s="46">
        <f t="shared" si="8"/>
        <v>190979.01</v>
      </c>
      <c r="H80" s="96"/>
      <c r="I80" s="96"/>
      <c r="J80" s="96"/>
    </row>
    <row r="81" spans="1:10" ht="105.75" customHeight="1">
      <c r="A81" s="214" t="s">
        <v>822</v>
      </c>
      <c r="B81" s="166">
        <v>200</v>
      </c>
      <c r="C81" s="45" t="s">
        <v>383</v>
      </c>
      <c r="D81" s="46">
        <v>700800</v>
      </c>
      <c r="E81" s="46">
        <v>509820.99</v>
      </c>
      <c r="F81" s="46">
        <f t="shared" si="8"/>
        <v>190979.01</v>
      </c>
      <c r="H81" s="96"/>
      <c r="I81" s="96"/>
      <c r="J81" s="96"/>
    </row>
    <row r="82" spans="1:10" ht="51.75" customHeight="1">
      <c r="A82" s="271" t="s">
        <v>524</v>
      </c>
      <c r="B82" s="166">
        <v>200</v>
      </c>
      <c r="C82" s="45" t="s">
        <v>523</v>
      </c>
      <c r="D82" s="46">
        <f>D83+D84</f>
        <v>190000</v>
      </c>
      <c r="E82" s="46">
        <f>E83+E84</f>
        <v>90000</v>
      </c>
      <c r="F82" s="46">
        <f t="shared" si="8"/>
        <v>100000</v>
      </c>
      <c r="H82" s="96"/>
      <c r="I82" s="96"/>
      <c r="J82" s="96"/>
    </row>
    <row r="83" spans="1:10" ht="30" customHeight="1">
      <c r="A83" s="213" t="s">
        <v>486</v>
      </c>
      <c r="B83" s="166">
        <v>200</v>
      </c>
      <c r="C83" s="45" t="s">
        <v>384</v>
      </c>
      <c r="D83" s="46">
        <v>100000</v>
      </c>
      <c r="E83" s="46">
        <v>0</v>
      </c>
      <c r="F83" s="46">
        <f t="shared" si="8"/>
        <v>100000</v>
      </c>
      <c r="H83" s="96"/>
      <c r="I83" s="96"/>
      <c r="J83" s="96"/>
    </row>
    <row r="84" spans="1:10" ht="27.75" customHeight="1">
      <c r="A84" s="213" t="s">
        <v>812</v>
      </c>
      <c r="B84" s="166">
        <v>200</v>
      </c>
      <c r="C84" s="45" t="s">
        <v>385</v>
      </c>
      <c r="D84" s="46">
        <v>90000</v>
      </c>
      <c r="E84" s="46">
        <v>90000</v>
      </c>
      <c r="F84" s="46">
        <f t="shared" si="8"/>
        <v>0</v>
      </c>
      <c r="H84" s="96"/>
      <c r="I84" s="96"/>
      <c r="J84" s="96"/>
    </row>
    <row r="85" spans="1:10" ht="31.5" customHeight="1">
      <c r="A85" s="217" t="s">
        <v>711</v>
      </c>
      <c r="B85" s="166">
        <v>200</v>
      </c>
      <c r="C85" s="44" t="s">
        <v>710</v>
      </c>
      <c r="D85" s="43">
        <f>D86+D103</f>
        <v>8050000</v>
      </c>
      <c r="E85" s="43">
        <f>E86+E103</f>
        <v>1706958.94</v>
      </c>
      <c r="F85" s="43">
        <f t="shared" si="8"/>
        <v>6343041.0600000005</v>
      </c>
      <c r="H85" s="96"/>
      <c r="I85" s="96"/>
      <c r="J85" s="96"/>
    </row>
    <row r="86" spans="1:10" ht="44.25" customHeight="1">
      <c r="A86" s="213" t="s">
        <v>712</v>
      </c>
      <c r="B86" s="166">
        <v>200</v>
      </c>
      <c r="C86" s="45" t="s">
        <v>525</v>
      </c>
      <c r="D86" s="46">
        <f>D87</f>
        <v>6294000</v>
      </c>
      <c r="E86" s="46">
        <f>E87</f>
        <v>1462939</v>
      </c>
      <c r="F86" s="46">
        <f t="shared" si="8"/>
        <v>4831061</v>
      </c>
      <c r="H86" s="96"/>
      <c r="I86" s="96"/>
      <c r="J86" s="96"/>
    </row>
    <row r="87" spans="1:10" ht="66.75" customHeight="1">
      <c r="A87" s="213" t="s">
        <v>735</v>
      </c>
      <c r="B87" s="166">
        <v>200</v>
      </c>
      <c r="C87" s="45" t="s">
        <v>526</v>
      </c>
      <c r="D87" s="46">
        <f>D88+D91+D100</f>
        <v>6294000</v>
      </c>
      <c r="E87" s="46">
        <f>E88+E91+E100</f>
        <v>1462939</v>
      </c>
      <c r="F87" s="46">
        <f t="shared" si="8"/>
        <v>4831061</v>
      </c>
      <c r="H87" s="96"/>
      <c r="I87" s="96"/>
      <c r="J87" s="96"/>
    </row>
    <row r="88" spans="1:10" ht="25.5" customHeight="1">
      <c r="A88" s="213" t="s">
        <v>824</v>
      </c>
      <c r="B88" s="166">
        <v>200</v>
      </c>
      <c r="C88" s="45" t="s">
        <v>527</v>
      </c>
      <c r="D88" s="46">
        <f>D89</f>
        <v>759900</v>
      </c>
      <c r="E88" s="46">
        <f>E89</f>
        <v>0</v>
      </c>
      <c r="F88" s="46">
        <f t="shared" si="8"/>
        <v>759900</v>
      </c>
      <c r="H88" s="96"/>
      <c r="I88" s="96"/>
      <c r="J88" s="96"/>
    </row>
    <row r="89" spans="1:10" ht="93" customHeight="1">
      <c r="A89" s="214" t="s">
        <v>783</v>
      </c>
      <c r="B89" s="166">
        <v>200</v>
      </c>
      <c r="C89" s="45" t="s">
        <v>528</v>
      </c>
      <c r="D89" s="46">
        <f>D90</f>
        <v>759900</v>
      </c>
      <c r="E89" s="46">
        <f>E90</f>
        <v>0</v>
      </c>
      <c r="F89" s="46">
        <f t="shared" si="8"/>
        <v>759900</v>
      </c>
      <c r="H89" s="96"/>
      <c r="I89" s="96"/>
      <c r="J89" s="96"/>
    </row>
    <row r="90" spans="1:10" ht="28.5" customHeight="1">
      <c r="A90" s="214" t="s">
        <v>486</v>
      </c>
      <c r="B90" s="166">
        <v>200</v>
      </c>
      <c r="C90" s="45" t="s">
        <v>386</v>
      </c>
      <c r="D90" s="46">
        <v>759900</v>
      </c>
      <c r="E90" s="46">
        <v>0</v>
      </c>
      <c r="F90" s="46">
        <f t="shared" si="8"/>
        <v>759900</v>
      </c>
      <c r="H90" s="96"/>
      <c r="I90" s="96"/>
      <c r="J90" s="96"/>
    </row>
    <row r="91" spans="1:10" ht="80.25" customHeight="1">
      <c r="A91" s="270" t="s">
        <v>825</v>
      </c>
      <c r="B91" s="166">
        <v>200</v>
      </c>
      <c r="C91" s="45" t="s">
        <v>529</v>
      </c>
      <c r="D91" s="46">
        <f>D92+D95+D98</f>
        <v>5384100</v>
      </c>
      <c r="E91" s="46">
        <f>E92+E95+E98</f>
        <v>1433000</v>
      </c>
      <c r="F91" s="46">
        <f t="shared" si="8"/>
        <v>3951100</v>
      </c>
      <c r="H91" s="96"/>
      <c r="I91" s="96"/>
      <c r="J91" s="96"/>
    </row>
    <row r="92" spans="1:10" ht="102.75" customHeight="1">
      <c r="A92" s="214" t="s">
        <v>826</v>
      </c>
      <c r="B92" s="166">
        <v>200</v>
      </c>
      <c r="C92" s="45" t="s">
        <v>530</v>
      </c>
      <c r="D92" s="46">
        <f>D93</f>
        <v>2527800</v>
      </c>
      <c r="E92" s="46">
        <f>E93</f>
        <v>4800</v>
      </c>
      <c r="F92" s="46">
        <f t="shared" si="8"/>
        <v>2523000</v>
      </c>
      <c r="H92" s="96"/>
      <c r="I92" s="96"/>
      <c r="J92" s="96"/>
    </row>
    <row r="93" spans="1:10" ht="34.5" customHeight="1">
      <c r="A93" s="214" t="s">
        <v>486</v>
      </c>
      <c r="B93" s="166">
        <v>200</v>
      </c>
      <c r="C93" s="45" t="s">
        <v>387</v>
      </c>
      <c r="D93" s="46">
        <v>2527800</v>
      </c>
      <c r="E93" s="46">
        <v>4800</v>
      </c>
      <c r="F93" s="46">
        <f t="shared" si="8"/>
        <v>2523000</v>
      </c>
      <c r="H93" s="96"/>
      <c r="I93" s="96"/>
      <c r="J93" s="96"/>
    </row>
    <row r="94" spans="1:10" ht="15.75" customHeight="1" hidden="1">
      <c r="A94" s="214" t="s">
        <v>359</v>
      </c>
      <c r="B94" s="166">
        <v>200</v>
      </c>
      <c r="C94" s="45"/>
      <c r="D94" s="46"/>
      <c r="E94" s="46"/>
      <c r="F94" s="46">
        <f t="shared" si="8"/>
        <v>0</v>
      </c>
      <c r="H94" s="96"/>
      <c r="I94" s="96"/>
      <c r="J94" s="96"/>
    </row>
    <row r="95" spans="1:10" ht="101.25" customHeight="1">
      <c r="A95" s="214" t="s">
        <v>532</v>
      </c>
      <c r="B95" s="166">
        <v>200</v>
      </c>
      <c r="C95" s="45" t="s">
        <v>531</v>
      </c>
      <c r="D95" s="46">
        <f>D96+D97</f>
        <v>0</v>
      </c>
      <c r="E95" s="46">
        <f>E96+E97</f>
        <v>0</v>
      </c>
      <c r="F95" s="46">
        <f t="shared" si="8"/>
        <v>0</v>
      </c>
      <c r="H95" s="96"/>
      <c r="I95" s="96"/>
      <c r="J95" s="96"/>
    </row>
    <row r="96" spans="1:10" ht="39" customHeight="1">
      <c r="A96" s="214" t="s">
        <v>486</v>
      </c>
      <c r="B96" s="166">
        <v>200</v>
      </c>
      <c r="C96" s="45" t="s">
        <v>388</v>
      </c>
      <c r="D96" s="46">
        <v>0</v>
      </c>
      <c r="E96" s="46">
        <v>0</v>
      </c>
      <c r="F96" s="46">
        <f t="shared" si="8"/>
        <v>0</v>
      </c>
      <c r="H96" s="96"/>
      <c r="I96" s="96"/>
      <c r="J96" s="96"/>
    </row>
    <row r="97" spans="1:10" ht="39" customHeight="1">
      <c r="A97" s="213" t="s">
        <v>533</v>
      </c>
      <c r="B97" s="166">
        <v>200</v>
      </c>
      <c r="C97" s="45" t="s">
        <v>389</v>
      </c>
      <c r="D97" s="46">
        <v>0</v>
      </c>
      <c r="E97" s="46">
        <v>0</v>
      </c>
      <c r="F97" s="46">
        <f t="shared" si="8"/>
        <v>0</v>
      </c>
      <c r="H97" s="96"/>
      <c r="I97" s="96"/>
      <c r="J97" s="96"/>
    </row>
    <row r="98" spans="1:10" ht="117.75" customHeight="1">
      <c r="A98" s="214" t="s">
        <v>535</v>
      </c>
      <c r="B98" s="166">
        <v>200</v>
      </c>
      <c r="C98" s="45" t="s">
        <v>534</v>
      </c>
      <c r="D98" s="46">
        <f>D99</f>
        <v>2856300</v>
      </c>
      <c r="E98" s="46">
        <f>E99</f>
        <v>1428200</v>
      </c>
      <c r="F98" s="46">
        <f t="shared" si="8"/>
        <v>1428100</v>
      </c>
      <c r="H98" s="96"/>
      <c r="I98" s="96"/>
      <c r="J98" s="96"/>
    </row>
    <row r="99" spans="1:10" ht="30" customHeight="1">
      <c r="A99" s="214" t="s">
        <v>265</v>
      </c>
      <c r="B99" s="166">
        <v>200</v>
      </c>
      <c r="C99" s="45" t="s">
        <v>390</v>
      </c>
      <c r="D99" s="46">
        <v>2856300</v>
      </c>
      <c r="E99" s="46">
        <v>1428200</v>
      </c>
      <c r="F99" s="46">
        <f t="shared" si="8"/>
        <v>1428100</v>
      </c>
      <c r="H99" s="96"/>
      <c r="I99" s="96"/>
      <c r="J99" s="96"/>
    </row>
    <row r="100" spans="1:10" ht="79.5" customHeight="1">
      <c r="A100" s="214" t="s">
        <v>827</v>
      </c>
      <c r="B100" s="166">
        <v>200</v>
      </c>
      <c r="C100" s="45" t="s">
        <v>538</v>
      </c>
      <c r="D100" s="46">
        <f>D101</f>
        <v>150000</v>
      </c>
      <c r="E100" s="46">
        <f>E101</f>
        <v>29939</v>
      </c>
      <c r="F100" s="46">
        <f t="shared" si="8"/>
        <v>120061</v>
      </c>
      <c r="H100" s="96"/>
      <c r="I100" s="96"/>
      <c r="J100" s="96"/>
    </row>
    <row r="101" spans="1:10" ht="87.75" customHeight="1">
      <c r="A101" s="214" t="s">
        <v>536</v>
      </c>
      <c r="B101" s="166">
        <v>200</v>
      </c>
      <c r="C101" s="45" t="s">
        <v>537</v>
      </c>
      <c r="D101" s="46">
        <f>D102</f>
        <v>150000</v>
      </c>
      <c r="E101" s="46">
        <f>E102</f>
        <v>29939</v>
      </c>
      <c r="F101" s="46">
        <f t="shared" si="8"/>
        <v>120061</v>
      </c>
      <c r="H101" s="96"/>
      <c r="I101" s="96"/>
      <c r="J101" s="96"/>
    </row>
    <row r="102" spans="1:10" ht="39.75" customHeight="1">
      <c r="A102" s="214" t="s">
        <v>486</v>
      </c>
      <c r="B102" s="166">
        <v>200</v>
      </c>
      <c r="C102" s="45" t="s">
        <v>391</v>
      </c>
      <c r="D102" s="46">
        <v>150000</v>
      </c>
      <c r="E102" s="46">
        <v>29939</v>
      </c>
      <c r="F102" s="46">
        <f t="shared" si="8"/>
        <v>120061</v>
      </c>
      <c r="H102" s="96"/>
      <c r="I102" s="96"/>
      <c r="J102" s="96"/>
    </row>
    <row r="103" spans="1:10" ht="39.75" customHeight="1">
      <c r="A103" s="270" t="s">
        <v>713</v>
      </c>
      <c r="B103" s="166">
        <v>200</v>
      </c>
      <c r="C103" s="45" t="s">
        <v>539</v>
      </c>
      <c r="D103" s="46">
        <f>D104:D104</f>
        <v>1756000</v>
      </c>
      <c r="E103" s="46">
        <f>E104:E104</f>
        <v>244019.94</v>
      </c>
      <c r="F103" s="46">
        <f t="shared" si="8"/>
        <v>1511980.06</v>
      </c>
      <c r="H103" s="96"/>
      <c r="I103" s="96"/>
      <c r="J103" s="96"/>
    </row>
    <row r="104" spans="1:10" ht="39.75" customHeight="1">
      <c r="A104" s="214" t="s">
        <v>736</v>
      </c>
      <c r="B104" s="166">
        <v>200</v>
      </c>
      <c r="C104" s="45" t="s">
        <v>540</v>
      </c>
      <c r="D104" s="46">
        <f>D105</f>
        <v>1756000</v>
      </c>
      <c r="E104" s="46">
        <f>E105</f>
        <v>244019.94</v>
      </c>
      <c r="F104" s="46">
        <f t="shared" si="8"/>
        <v>1511980.06</v>
      </c>
      <c r="H104" s="96"/>
      <c r="I104" s="96"/>
      <c r="J104" s="96"/>
    </row>
    <row r="105" spans="1:10" ht="56.25" customHeight="1">
      <c r="A105" s="214" t="s">
        <v>828</v>
      </c>
      <c r="B105" s="166">
        <v>200</v>
      </c>
      <c r="C105" s="45" t="s">
        <v>541</v>
      </c>
      <c r="D105" s="46">
        <f>D108+D106</f>
        <v>1756000</v>
      </c>
      <c r="E105" s="46">
        <f>E108+E106</f>
        <v>244019.94</v>
      </c>
      <c r="F105" s="46">
        <f t="shared" si="8"/>
        <v>1511980.06</v>
      </c>
      <c r="H105" s="96"/>
      <c r="I105" s="96"/>
      <c r="J105" s="96"/>
    </row>
    <row r="106" spans="1:10" ht="83.25" customHeight="1">
      <c r="A106" s="214" t="s">
        <v>881</v>
      </c>
      <c r="B106" s="166">
        <v>200</v>
      </c>
      <c r="C106" s="45" t="s">
        <v>882</v>
      </c>
      <c r="D106" s="46">
        <f>D107</f>
        <v>1000000</v>
      </c>
      <c r="E106" s="46">
        <f>E107</f>
        <v>0</v>
      </c>
      <c r="F106" s="46">
        <f>SUM(D106)-E106</f>
        <v>1000000</v>
      </c>
      <c r="H106" s="96"/>
      <c r="I106" s="96"/>
      <c r="J106" s="96"/>
    </row>
    <row r="107" spans="1:10" ht="36" customHeight="1">
      <c r="A107" s="214" t="s">
        <v>544</v>
      </c>
      <c r="B107" s="166">
        <v>200</v>
      </c>
      <c r="C107" s="45" t="s">
        <v>883</v>
      </c>
      <c r="D107" s="46">
        <v>1000000</v>
      </c>
      <c r="E107" s="46">
        <v>0</v>
      </c>
      <c r="F107" s="46">
        <f>SUM(D107)-E107</f>
        <v>1000000</v>
      </c>
      <c r="H107" s="96"/>
      <c r="I107" s="96"/>
      <c r="J107" s="96"/>
    </row>
    <row r="108" spans="1:10" ht="80.25" customHeight="1">
      <c r="A108" s="214" t="s">
        <v>543</v>
      </c>
      <c r="B108" s="166">
        <v>200</v>
      </c>
      <c r="C108" s="45" t="s">
        <v>542</v>
      </c>
      <c r="D108" s="46">
        <f>D109</f>
        <v>756000</v>
      </c>
      <c r="E108" s="46">
        <f>E109</f>
        <v>244019.94</v>
      </c>
      <c r="F108" s="46">
        <f t="shared" si="8"/>
        <v>511980.06</v>
      </c>
      <c r="H108" s="96"/>
      <c r="I108" s="96"/>
      <c r="J108" s="96"/>
    </row>
    <row r="109" spans="1:10" ht="34.5" customHeight="1">
      <c r="A109" s="214" t="s">
        <v>544</v>
      </c>
      <c r="B109" s="166">
        <v>200</v>
      </c>
      <c r="C109" s="45" t="s">
        <v>392</v>
      </c>
      <c r="D109" s="46">
        <v>756000</v>
      </c>
      <c r="E109" s="46">
        <v>244019.94</v>
      </c>
      <c r="F109" s="46">
        <f t="shared" si="8"/>
        <v>511980.06</v>
      </c>
      <c r="H109" s="96"/>
      <c r="I109" s="96"/>
      <c r="J109" s="96"/>
    </row>
    <row r="110" spans="1:10" ht="34.5" customHeight="1">
      <c r="A110" s="218" t="s">
        <v>715</v>
      </c>
      <c r="B110" s="166">
        <v>200</v>
      </c>
      <c r="C110" s="44" t="s">
        <v>714</v>
      </c>
      <c r="D110" s="43">
        <f>D111+D118+D154</f>
        <v>121998700</v>
      </c>
      <c r="E110" s="43">
        <f>E111+E118+E154</f>
        <v>47400545.08</v>
      </c>
      <c r="F110" s="43">
        <f t="shared" si="8"/>
        <v>74598154.92</v>
      </c>
      <c r="H110" s="96"/>
      <c r="I110" s="96"/>
      <c r="J110" s="96"/>
    </row>
    <row r="111" spans="1:10" ht="34.5" customHeight="1">
      <c r="A111" s="214" t="s">
        <v>716</v>
      </c>
      <c r="B111" s="166">
        <v>200</v>
      </c>
      <c r="C111" s="45" t="s">
        <v>545</v>
      </c>
      <c r="D111" s="46">
        <f>D112</f>
        <v>250000</v>
      </c>
      <c r="E111" s="46">
        <f>E112</f>
        <v>0</v>
      </c>
      <c r="F111" s="46">
        <f t="shared" si="8"/>
        <v>250000</v>
      </c>
      <c r="H111" s="96"/>
      <c r="I111" s="96"/>
      <c r="J111" s="96"/>
    </row>
    <row r="112" spans="1:10" ht="34.5" customHeight="1">
      <c r="A112" s="214" t="s">
        <v>738</v>
      </c>
      <c r="B112" s="166">
        <v>200</v>
      </c>
      <c r="C112" s="45" t="s">
        <v>546</v>
      </c>
      <c r="D112" s="46">
        <f>D113</f>
        <v>250000</v>
      </c>
      <c r="E112" s="46">
        <f>E113</f>
        <v>0</v>
      </c>
      <c r="F112" s="46">
        <f t="shared" si="8"/>
        <v>250000</v>
      </c>
      <c r="H112" s="96"/>
      <c r="I112" s="96"/>
      <c r="J112" s="96"/>
    </row>
    <row r="113" spans="1:10" ht="54" customHeight="1">
      <c r="A113" s="214" t="s">
        <v>829</v>
      </c>
      <c r="B113" s="166">
        <v>200</v>
      </c>
      <c r="C113" s="45" t="s">
        <v>547</v>
      </c>
      <c r="D113" s="46">
        <f>D114+D116</f>
        <v>250000</v>
      </c>
      <c r="E113" s="46">
        <f>E114+E116</f>
        <v>0</v>
      </c>
      <c r="F113" s="46">
        <f t="shared" si="8"/>
        <v>250000</v>
      </c>
      <c r="H113" s="96"/>
      <c r="I113" s="96"/>
      <c r="J113" s="96"/>
    </row>
    <row r="114" spans="1:10" ht="103.5" customHeight="1">
      <c r="A114" s="214" t="s">
        <v>737</v>
      </c>
      <c r="B114" s="166">
        <v>200</v>
      </c>
      <c r="C114" s="45" t="s">
        <v>548</v>
      </c>
      <c r="D114" s="46">
        <f>D115</f>
        <v>50000</v>
      </c>
      <c r="E114" s="46">
        <f>E115</f>
        <v>0</v>
      </c>
      <c r="F114" s="46">
        <f t="shared" si="8"/>
        <v>50000</v>
      </c>
      <c r="H114" s="96"/>
      <c r="I114" s="96"/>
      <c r="J114" s="96"/>
    </row>
    <row r="115" spans="1:10" ht="31.5" customHeight="1">
      <c r="A115" s="214" t="s">
        <v>514</v>
      </c>
      <c r="B115" s="166">
        <v>200</v>
      </c>
      <c r="C115" s="45" t="s">
        <v>393</v>
      </c>
      <c r="D115" s="46">
        <v>50000</v>
      </c>
      <c r="E115" s="46">
        <v>0</v>
      </c>
      <c r="F115" s="46">
        <f t="shared" si="8"/>
        <v>50000</v>
      </c>
      <c r="H115" s="96"/>
      <c r="I115" s="96"/>
      <c r="J115" s="96"/>
    </row>
    <row r="116" spans="1:10" ht="76.5" customHeight="1">
      <c r="A116" s="214" t="s">
        <v>550</v>
      </c>
      <c r="B116" s="166">
        <v>200</v>
      </c>
      <c r="C116" s="45" t="s">
        <v>551</v>
      </c>
      <c r="D116" s="46">
        <f>D117</f>
        <v>200000</v>
      </c>
      <c r="E116" s="46">
        <f>E117</f>
        <v>0</v>
      </c>
      <c r="F116" s="46">
        <f t="shared" si="8"/>
        <v>200000</v>
      </c>
      <c r="H116" s="96"/>
      <c r="I116" s="96"/>
      <c r="J116" s="96"/>
    </row>
    <row r="117" spans="1:10" ht="27" customHeight="1">
      <c r="A117" s="214" t="s">
        <v>508</v>
      </c>
      <c r="B117" s="166">
        <v>200</v>
      </c>
      <c r="C117" s="45" t="s">
        <v>394</v>
      </c>
      <c r="D117" s="46">
        <v>200000</v>
      </c>
      <c r="E117" s="46">
        <v>0</v>
      </c>
      <c r="F117" s="46">
        <f t="shared" si="8"/>
        <v>200000</v>
      </c>
      <c r="H117" s="96"/>
      <c r="I117" s="96"/>
      <c r="J117" s="96"/>
    </row>
    <row r="118" spans="1:10" ht="24.75" customHeight="1">
      <c r="A118" s="214" t="s">
        <v>717</v>
      </c>
      <c r="B118" s="166">
        <v>200</v>
      </c>
      <c r="C118" s="45" t="s">
        <v>552</v>
      </c>
      <c r="D118" s="46">
        <f>D119+D123+D150</f>
        <v>119818700</v>
      </c>
      <c r="E118" s="46">
        <f>E119+E123+E150</f>
        <v>46471545.08</v>
      </c>
      <c r="F118" s="46">
        <f t="shared" si="8"/>
        <v>73347154.92</v>
      </c>
      <c r="H118" s="96"/>
      <c r="I118" s="96"/>
      <c r="J118" s="96"/>
    </row>
    <row r="119" spans="1:10" ht="58.5" customHeight="1">
      <c r="A119" s="214" t="s">
        <v>739</v>
      </c>
      <c r="B119" s="166">
        <v>200</v>
      </c>
      <c r="C119" s="45" t="s">
        <v>553</v>
      </c>
      <c r="D119" s="46">
        <f aca="true" t="shared" si="9" ref="D119:E121">D120</f>
        <v>6000000</v>
      </c>
      <c r="E119" s="46">
        <f t="shared" si="9"/>
        <v>147000</v>
      </c>
      <c r="F119" s="46">
        <f t="shared" si="8"/>
        <v>5853000</v>
      </c>
      <c r="H119" s="96"/>
      <c r="I119" s="96"/>
      <c r="J119" s="96"/>
    </row>
    <row r="120" spans="1:10" ht="70.5" customHeight="1">
      <c r="A120" s="214" t="s">
        <v>830</v>
      </c>
      <c r="B120" s="166">
        <v>200</v>
      </c>
      <c r="C120" s="45" t="s">
        <v>554</v>
      </c>
      <c r="D120" s="46">
        <f t="shared" si="9"/>
        <v>6000000</v>
      </c>
      <c r="E120" s="46">
        <f t="shared" si="9"/>
        <v>147000</v>
      </c>
      <c r="F120" s="46">
        <f t="shared" si="8"/>
        <v>5853000</v>
      </c>
      <c r="H120" s="96"/>
      <c r="I120" s="96"/>
      <c r="J120" s="96"/>
    </row>
    <row r="121" spans="1:10" ht="141.75" customHeight="1">
      <c r="A121" s="213" t="s">
        <v>782</v>
      </c>
      <c r="B121" s="166">
        <v>200</v>
      </c>
      <c r="C121" s="45" t="s">
        <v>555</v>
      </c>
      <c r="D121" s="46">
        <f t="shared" si="9"/>
        <v>6000000</v>
      </c>
      <c r="E121" s="46">
        <f t="shared" si="9"/>
        <v>147000</v>
      </c>
      <c r="F121" s="46">
        <f t="shared" si="8"/>
        <v>5853000</v>
      </c>
      <c r="H121" s="96"/>
      <c r="I121" s="96"/>
      <c r="J121" s="96"/>
    </row>
    <row r="122" spans="1:10" ht="39" customHeight="1">
      <c r="A122" s="213" t="s">
        <v>556</v>
      </c>
      <c r="B122" s="166">
        <v>200</v>
      </c>
      <c r="C122" s="45" t="s">
        <v>395</v>
      </c>
      <c r="D122" s="46">
        <v>6000000</v>
      </c>
      <c r="E122" s="46">
        <v>147000</v>
      </c>
      <c r="F122" s="46">
        <f t="shared" si="8"/>
        <v>5853000</v>
      </c>
      <c r="H122" s="96"/>
      <c r="I122" s="96"/>
      <c r="J122" s="96"/>
    </row>
    <row r="123" spans="1:10" ht="30" customHeight="1">
      <c r="A123" s="213" t="s">
        <v>740</v>
      </c>
      <c r="B123" s="166">
        <v>200</v>
      </c>
      <c r="C123" s="45" t="s">
        <v>559</v>
      </c>
      <c r="D123" s="46">
        <f>D124</f>
        <v>113730700</v>
      </c>
      <c r="E123" s="46">
        <f>E124</f>
        <v>46266832.08</v>
      </c>
      <c r="F123" s="46">
        <f t="shared" si="8"/>
        <v>67463867.92</v>
      </c>
      <c r="H123" s="96"/>
      <c r="I123" s="96"/>
      <c r="J123" s="96"/>
    </row>
    <row r="124" spans="1:10" ht="41.25" customHeight="1">
      <c r="A124" s="213" t="s">
        <v>831</v>
      </c>
      <c r="B124" s="166">
        <v>200</v>
      </c>
      <c r="C124" s="45" t="s">
        <v>558</v>
      </c>
      <c r="D124" s="46">
        <f>D125+D128+D130+D132+D134+D146+D148+D142+D144</f>
        <v>113730700</v>
      </c>
      <c r="E124" s="46">
        <f>E125+E128+E130+E132+E134+E146+E148+E142+E144</f>
        <v>46266832.08</v>
      </c>
      <c r="F124" s="46">
        <f t="shared" si="8"/>
        <v>67463867.92</v>
      </c>
      <c r="H124" s="96"/>
      <c r="I124" s="96"/>
      <c r="J124" s="96"/>
    </row>
    <row r="125" spans="1:10" ht="78" customHeight="1">
      <c r="A125" s="213" t="s">
        <v>781</v>
      </c>
      <c r="B125" s="166">
        <v>200</v>
      </c>
      <c r="C125" s="45" t="s">
        <v>557</v>
      </c>
      <c r="D125" s="46">
        <f>D126+D127</f>
        <v>41308500</v>
      </c>
      <c r="E125" s="46">
        <f>E126+E127</f>
        <v>19988182.78</v>
      </c>
      <c r="F125" s="46">
        <f t="shared" si="8"/>
        <v>21320317.22</v>
      </c>
      <c r="H125" s="96"/>
      <c r="I125" s="96"/>
      <c r="J125" s="96"/>
    </row>
    <row r="126" spans="1:10" ht="32.25" customHeight="1">
      <c r="A126" s="213" t="s">
        <v>544</v>
      </c>
      <c r="B126" s="166">
        <v>200</v>
      </c>
      <c r="C126" s="45" t="s">
        <v>415</v>
      </c>
      <c r="D126" s="46">
        <v>41107431</v>
      </c>
      <c r="E126" s="46">
        <v>19787114.23</v>
      </c>
      <c r="F126" s="46">
        <f t="shared" si="8"/>
        <v>21320316.77</v>
      </c>
      <c r="H126" s="96"/>
      <c r="I126" s="96"/>
      <c r="J126" s="96"/>
    </row>
    <row r="127" spans="1:10" ht="110.25" customHeight="1">
      <c r="A127" s="213" t="s">
        <v>832</v>
      </c>
      <c r="B127" s="166">
        <v>200</v>
      </c>
      <c r="C127" s="45" t="s">
        <v>801</v>
      </c>
      <c r="D127" s="46">
        <v>201069</v>
      </c>
      <c r="E127" s="46">
        <v>201068.55</v>
      </c>
      <c r="F127" s="46">
        <f t="shared" si="8"/>
        <v>0.45000000001164153</v>
      </c>
      <c r="H127" s="96"/>
      <c r="I127" s="96"/>
      <c r="J127" s="96"/>
    </row>
    <row r="128" spans="1:10" ht="78" customHeight="1">
      <c r="A128" s="213" t="s">
        <v>778</v>
      </c>
      <c r="B128" s="166">
        <v>200</v>
      </c>
      <c r="C128" s="45" t="s">
        <v>560</v>
      </c>
      <c r="D128" s="46">
        <f>D129</f>
        <v>23687000</v>
      </c>
      <c r="E128" s="46">
        <f>E129</f>
        <v>11559749.2</v>
      </c>
      <c r="F128" s="46">
        <f t="shared" si="8"/>
        <v>12127250.8</v>
      </c>
      <c r="H128" s="96"/>
      <c r="I128" s="96"/>
      <c r="J128" s="96"/>
    </row>
    <row r="129" spans="1:10" ht="26.25" customHeight="1">
      <c r="A129" s="213" t="s">
        <v>544</v>
      </c>
      <c r="B129" s="166">
        <v>200</v>
      </c>
      <c r="C129" s="45" t="s">
        <v>416</v>
      </c>
      <c r="D129" s="46">
        <v>23687000</v>
      </c>
      <c r="E129" s="46">
        <v>11559749.2</v>
      </c>
      <c r="F129" s="46">
        <f t="shared" si="8"/>
        <v>12127250.8</v>
      </c>
      <c r="H129" s="96"/>
      <c r="I129" s="96"/>
      <c r="J129" s="96"/>
    </row>
    <row r="130" spans="1:10" ht="87.75" customHeight="1">
      <c r="A130" s="213" t="s">
        <v>779</v>
      </c>
      <c r="B130" s="166">
        <v>200</v>
      </c>
      <c r="C130" s="45" t="s">
        <v>561</v>
      </c>
      <c r="D130" s="46">
        <f>D131</f>
        <v>8465100</v>
      </c>
      <c r="E130" s="46">
        <f>E131</f>
        <v>99000</v>
      </c>
      <c r="F130" s="46">
        <f t="shared" si="8"/>
        <v>8366100</v>
      </c>
      <c r="H130" s="96"/>
      <c r="I130" s="96"/>
      <c r="J130" s="96"/>
    </row>
    <row r="131" spans="1:10" ht="35.25" customHeight="1">
      <c r="A131" s="213" t="s">
        <v>544</v>
      </c>
      <c r="B131" s="166">
        <v>200</v>
      </c>
      <c r="C131" s="45" t="s">
        <v>396</v>
      </c>
      <c r="D131" s="46">
        <v>8465100</v>
      </c>
      <c r="E131" s="46">
        <v>99000</v>
      </c>
      <c r="F131" s="46">
        <f t="shared" si="8"/>
        <v>8366100</v>
      </c>
      <c r="H131" s="96"/>
      <c r="I131" s="96"/>
      <c r="J131" s="96"/>
    </row>
    <row r="132" spans="1:10" ht="84" customHeight="1">
      <c r="A132" s="213" t="s">
        <v>780</v>
      </c>
      <c r="B132" s="166">
        <v>200</v>
      </c>
      <c r="C132" s="45" t="s">
        <v>562</v>
      </c>
      <c r="D132" s="46">
        <f>D133</f>
        <v>17284500</v>
      </c>
      <c r="E132" s="46">
        <f>E133</f>
        <v>8749499.92</v>
      </c>
      <c r="F132" s="46">
        <f t="shared" si="8"/>
        <v>8535000.08</v>
      </c>
      <c r="H132" s="96"/>
      <c r="I132" s="96"/>
      <c r="J132" s="96"/>
    </row>
    <row r="133" spans="1:10" ht="42" customHeight="1">
      <c r="A133" s="213" t="s">
        <v>777</v>
      </c>
      <c r="B133" s="166">
        <v>200</v>
      </c>
      <c r="C133" s="45" t="s">
        <v>417</v>
      </c>
      <c r="D133" s="46">
        <v>17284500</v>
      </c>
      <c r="E133" s="46">
        <v>8749499.92</v>
      </c>
      <c r="F133" s="46">
        <f t="shared" si="8"/>
        <v>8535000.08</v>
      </c>
      <c r="H133" s="96"/>
      <c r="I133" s="96"/>
      <c r="J133" s="96"/>
    </row>
    <row r="134" spans="1:10" ht="78.75" customHeight="1">
      <c r="A134" s="213" t="s">
        <v>776</v>
      </c>
      <c r="B134" s="166">
        <v>200</v>
      </c>
      <c r="C134" s="45" t="s">
        <v>563</v>
      </c>
      <c r="D134" s="46">
        <f>D135+D136</f>
        <v>7262000</v>
      </c>
      <c r="E134" s="46">
        <f>E135+E136</f>
        <v>5870400.18</v>
      </c>
      <c r="F134" s="46">
        <f t="shared" si="8"/>
        <v>1391599.8200000003</v>
      </c>
      <c r="H134" s="96"/>
      <c r="I134" s="96"/>
      <c r="J134" s="96"/>
    </row>
    <row r="135" spans="1:10" ht="29.25" customHeight="1">
      <c r="A135" s="213" t="s">
        <v>567</v>
      </c>
      <c r="B135" s="166">
        <v>200</v>
      </c>
      <c r="C135" s="45" t="s">
        <v>397</v>
      </c>
      <c r="D135" s="46">
        <v>62000</v>
      </c>
      <c r="E135" s="46">
        <v>8118</v>
      </c>
      <c r="F135" s="46">
        <f t="shared" si="8"/>
        <v>53882</v>
      </c>
      <c r="H135" s="96"/>
      <c r="I135" s="96"/>
      <c r="J135" s="96"/>
    </row>
    <row r="136" spans="1:10" ht="48.75" customHeight="1">
      <c r="A136" s="213" t="s">
        <v>833</v>
      </c>
      <c r="B136" s="166">
        <v>200</v>
      </c>
      <c r="C136" s="45" t="s">
        <v>398</v>
      </c>
      <c r="D136" s="46">
        <v>7200000</v>
      </c>
      <c r="E136" s="46">
        <v>5862282.18</v>
      </c>
      <c r="F136" s="46">
        <f t="shared" si="8"/>
        <v>1337717.8200000003</v>
      </c>
      <c r="H136" s="96"/>
      <c r="I136" s="96"/>
      <c r="J136" s="96"/>
    </row>
    <row r="137" spans="1:10" ht="18.75" customHeight="1" hidden="1">
      <c r="A137" s="213" t="s">
        <v>345</v>
      </c>
      <c r="B137" s="166">
        <v>200</v>
      </c>
      <c r="C137" s="45"/>
      <c r="D137" s="46"/>
      <c r="E137" s="46"/>
      <c r="F137" s="46">
        <f t="shared" si="8"/>
        <v>0</v>
      </c>
      <c r="H137" s="96"/>
      <c r="I137" s="96"/>
      <c r="J137" s="96"/>
    </row>
    <row r="138" spans="1:10" ht="18" customHeight="1" hidden="1">
      <c r="A138" s="213" t="s">
        <v>346</v>
      </c>
      <c r="B138" s="166">
        <v>200</v>
      </c>
      <c r="C138" s="45"/>
      <c r="D138" s="46"/>
      <c r="E138" s="46"/>
      <c r="F138" s="46">
        <f t="shared" si="8"/>
        <v>0</v>
      </c>
      <c r="H138" s="96"/>
      <c r="I138" s="96"/>
      <c r="J138" s="96"/>
    </row>
    <row r="139" spans="1:10" ht="17.25" customHeight="1" hidden="1">
      <c r="A139" s="213" t="s">
        <v>347</v>
      </c>
      <c r="B139" s="166">
        <v>200</v>
      </c>
      <c r="C139" s="45"/>
      <c r="D139" s="46"/>
      <c r="E139" s="46"/>
      <c r="F139" s="46">
        <f t="shared" si="8"/>
        <v>0</v>
      </c>
      <c r="H139" s="96"/>
      <c r="I139" s="96"/>
      <c r="J139" s="96"/>
    </row>
    <row r="140" spans="1:10" ht="17.25" customHeight="1" hidden="1">
      <c r="A140" s="213" t="s">
        <v>348</v>
      </c>
      <c r="B140" s="166">
        <v>200</v>
      </c>
      <c r="C140" s="45"/>
      <c r="D140" s="46"/>
      <c r="E140" s="46"/>
      <c r="F140" s="46">
        <f t="shared" si="8"/>
        <v>0</v>
      </c>
      <c r="H140" s="96"/>
      <c r="I140" s="96"/>
      <c r="J140" s="96"/>
    </row>
    <row r="141" spans="1:10" ht="17.25" customHeight="1" hidden="1">
      <c r="A141" s="213" t="s">
        <v>349</v>
      </c>
      <c r="B141" s="166">
        <v>200</v>
      </c>
      <c r="C141" s="45"/>
      <c r="D141" s="46"/>
      <c r="E141" s="46"/>
      <c r="F141" s="46">
        <f t="shared" si="8"/>
        <v>0</v>
      </c>
      <c r="H141" s="96"/>
      <c r="I141" s="96"/>
      <c r="J141" s="96"/>
    </row>
    <row r="142" spans="1:10" ht="70.5" customHeight="1">
      <c r="A142" s="213" t="s">
        <v>886</v>
      </c>
      <c r="B142" s="166">
        <v>200</v>
      </c>
      <c r="C142" s="45" t="s">
        <v>884</v>
      </c>
      <c r="D142" s="46">
        <f>D143</f>
        <v>7627000</v>
      </c>
      <c r="E142" s="46">
        <f>E143</f>
        <v>0</v>
      </c>
      <c r="F142" s="46">
        <f>SUM(D142)-E142</f>
        <v>7627000</v>
      </c>
      <c r="H142" s="96"/>
      <c r="I142" s="96"/>
      <c r="J142" s="96"/>
    </row>
    <row r="143" spans="1:10" ht="50.25" customHeight="1">
      <c r="A143" s="213" t="s">
        <v>602</v>
      </c>
      <c r="B143" s="166">
        <v>200</v>
      </c>
      <c r="C143" s="45" t="s">
        <v>885</v>
      </c>
      <c r="D143" s="46">
        <v>7627000</v>
      </c>
      <c r="E143" s="46">
        <v>0</v>
      </c>
      <c r="F143" s="46">
        <f>SUM(D143)-E143</f>
        <v>7627000</v>
      </c>
      <c r="H143" s="96"/>
      <c r="I143" s="96"/>
      <c r="J143" s="96"/>
    </row>
    <row r="144" spans="1:10" ht="79.5" customHeight="1">
      <c r="A144" s="213" t="s">
        <v>887</v>
      </c>
      <c r="B144" s="166">
        <v>200</v>
      </c>
      <c r="C144" s="45" t="s">
        <v>888</v>
      </c>
      <c r="D144" s="46">
        <f>D145</f>
        <v>1346000</v>
      </c>
      <c r="E144" s="46">
        <f>E145</f>
        <v>0</v>
      </c>
      <c r="F144" s="46">
        <f>SUM(D144)-E144</f>
        <v>1346000</v>
      </c>
      <c r="H144" s="96"/>
      <c r="I144" s="96"/>
      <c r="J144" s="96"/>
    </row>
    <row r="145" spans="1:10" ht="45" customHeight="1">
      <c r="A145" s="213" t="s">
        <v>602</v>
      </c>
      <c r="B145" s="166">
        <v>200</v>
      </c>
      <c r="C145" s="45" t="s">
        <v>889</v>
      </c>
      <c r="D145" s="46">
        <v>1346000</v>
      </c>
      <c r="E145" s="46">
        <v>0</v>
      </c>
      <c r="F145" s="46">
        <f>SUM(D145)-E145</f>
        <v>1346000</v>
      </c>
      <c r="H145" s="96"/>
      <c r="I145" s="96"/>
      <c r="J145" s="96"/>
    </row>
    <row r="146" spans="1:10" ht="77.25" customHeight="1">
      <c r="A146" s="213" t="s">
        <v>565</v>
      </c>
      <c r="B146" s="166">
        <v>200</v>
      </c>
      <c r="C146" s="45" t="s">
        <v>564</v>
      </c>
      <c r="D146" s="46">
        <f>D147</f>
        <v>1012600</v>
      </c>
      <c r="E146" s="46">
        <f>E147</f>
        <v>0</v>
      </c>
      <c r="F146" s="46">
        <f t="shared" si="8"/>
        <v>1012600</v>
      </c>
      <c r="H146" s="96"/>
      <c r="I146" s="96"/>
      <c r="J146" s="96"/>
    </row>
    <row r="147" spans="1:10" ht="27" customHeight="1">
      <c r="A147" s="213" t="s">
        <v>567</v>
      </c>
      <c r="B147" s="166">
        <v>200</v>
      </c>
      <c r="C147" s="45" t="s">
        <v>418</v>
      </c>
      <c r="D147" s="46">
        <v>1012600</v>
      </c>
      <c r="E147" s="46">
        <v>0</v>
      </c>
      <c r="F147" s="46">
        <f aca="true" t="shared" si="10" ref="F147:F213">SUM(D147)-E147</f>
        <v>1012600</v>
      </c>
      <c r="H147" s="96"/>
      <c r="I147" s="96"/>
      <c r="J147" s="96"/>
    </row>
    <row r="148" spans="1:10" ht="63" customHeight="1">
      <c r="A148" s="213" t="s">
        <v>834</v>
      </c>
      <c r="B148" s="166">
        <v>200</v>
      </c>
      <c r="C148" s="45" t="s">
        <v>566</v>
      </c>
      <c r="D148" s="46">
        <f>D149</f>
        <v>5738000</v>
      </c>
      <c r="E148" s="46">
        <f>E149</f>
        <v>0</v>
      </c>
      <c r="F148" s="46">
        <f t="shared" si="10"/>
        <v>5738000</v>
      </c>
      <c r="H148" s="96"/>
      <c r="I148" s="96"/>
      <c r="J148" s="96"/>
    </row>
    <row r="149" spans="1:10" ht="30" customHeight="1">
      <c r="A149" s="213" t="s">
        <v>514</v>
      </c>
      <c r="B149" s="166">
        <v>200</v>
      </c>
      <c r="C149" s="45" t="s">
        <v>419</v>
      </c>
      <c r="D149" s="46">
        <v>5738000</v>
      </c>
      <c r="E149" s="46">
        <v>0</v>
      </c>
      <c r="F149" s="46">
        <f>SUM(D149)-E149</f>
        <v>5738000</v>
      </c>
      <c r="H149" s="96"/>
      <c r="I149" s="96"/>
      <c r="J149" s="96"/>
    </row>
    <row r="150" spans="1:10" ht="30" customHeight="1">
      <c r="A150" s="213" t="s">
        <v>741</v>
      </c>
      <c r="B150" s="166">
        <v>200</v>
      </c>
      <c r="C150" s="45" t="s">
        <v>568</v>
      </c>
      <c r="D150" s="46">
        <f aca="true" t="shared" si="11" ref="D150:E152">D151</f>
        <v>88000</v>
      </c>
      <c r="E150" s="46">
        <f t="shared" si="11"/>
        <v>57713</v>
      </c>
      <c r="F150" s="46">
        <f t="shared" si="10"/>
        <v>30287</v>
      </c>
      <c r="H150" s="96"/>
      <c r="I150" s="96"/>
      <c r="J150" s="96"/>
    </row>
    <row r="151" spans="1:10" ht="53.25" customHeight="1">
      <c r="A151" s="213" t="s">
        <v>835</v>
      </c>
      <c r="B151" s="166">
        <v>200</v>
      </c>
      <c r="C151" s="45" t="s">
        <v>569</v>
      </c>
      <c r="D151" s="46">
        <f t="shared" si="11"/>
        <v>88000</v>
      </c>
      <c r="E151" s="46">
        <f t="shared" si="11"/>
        <v>57713</v>
      </c>
      <c r="F151" s="46">
        <f t="shared" si="10"/>
        <v>30287</v>
      </c>
      <c r="H151" s="96"/>
      <c r="I151" s="96"/>
      <c r="J151" s="96"/>
    </row>
    <row r="152" spans="1:10" ht="63" customHeight="1">
      <c r="A152" s="213" t="s">
        <v>571</v>
      </c>
      <c r="B152" s="166">
        <v>200</v>
      </c>
      <c r="C152" s="45" t="s">
        <v>570</v>
      </c>
      <c r="D152" s="46">
        <f t="shared" si="11"/>
        <v>88000</v>
      </c>
      <c r="E152" s="46">
        <f t="shared" si="11"/>
        <v>57713</v>
      </c>
      <c r="F152" s="46">
        <f t="shared" si="10"/>
        <v>30287</v>
      </c>
      <c r="H152" s="96"/>
      <c r="I152" s="96"/>
      <c r="J152" s="96"/>
    </row>
    <row r="153" spans="1:10" ht="33.75" customHeight="1">
      <c r="A153" s="213" t="s">
        <v>567</v>
      </c>
      <c r="B153" s="166">
        <v>200</v>
      </c>
      <c r="C153" s="45" t="s">
        <v>420</v>
      </c>
      <c r="D153" s="46">
        <v>88000</v>
      </c>
      <c r="E153" s="46">
        <v>57713</v>
      </c>
      <c r="F153" s="46">
        <f t="shared" si="10"/>
        <v>30287</v>
      </c>
      <c r="H153" s="96"/>
      <c r="I153" s="96"/>
      <c r="J153" s="96"/>
    </row>
    <row r="154" spans="1:10" ht="21.75" customHeight="1">
      <c r="A154" s="213" t="s">
        <v>718</v>
      </c>
      <c r="B154" s="166">
        <v>200</v>
      </c>
      <c r="C154" s="45" t="s">
        <v>572</v>
      </c>
      <c r="D154" s="46">
        <f aca="true" t="shared" si="12" ref="D154:E157">D155</f>
        <v>1930000</v>
      </c>
      <c r="E154" s="46">
        <f t="shared" si="12"/>
        <v>929000</v>
      </c>
      <c r="F154" s="46">
        <f t="shared" si="10"/>
        <v>1001000</v>
      </c>
      <c r="H154" s="96"/>
      <c r="I154" s="96"/>
      <c r="J154" s="96"/>
    </row>
    <row r="155" spans="1:10" ht="33.75" customHeight="1">
      <c r="A155" s="213" t="s">
        <v>744</v>
      </c>
      <c r="B155" s="166">
        <v>200</v>
      </c>
      <c r="C155" s="45" t="s">
        <v>742</v>
      </c>
      <c r="D155" s="46">
        <f t="shared" si="12"/>
        <v>1930000</v>
      </c>
      <c r="E155" s="46">
        <f t="shared" si="12"/>
        <v>929000</v>
      </c>
      <c r="F155" s="46">
        <f t="shared" si="10"/>
        <v>1001000</v>
      </c>
      <c r="H155" s="96"/>
      <c r="I155" s="96"/>
      <c r="J155" s="96"/>
    </row>
    <row r="156" spans="1:10" ht="40.5" customHeight="1">
      <c r="A156" s="213" t="s">
        <v>836</v>
      </c>
      <c r="B156" s="166">
        <v>200</v>
      </c>
      <c r="C156" s="45" t="s">
        <v>743</v>
      </c>
      <c r="D156" s="46">
        <f t="shared" si="12"/>
        <v>1930000</v>
      </c>
      <c r="E156" s="46">
        <f t="shared" si="12"/>
        <v>929000</v>
      </c>
      <c r="F156" s="46">
        <f t="shared" si="10"/>
        <v>1001000</v>
      </c>
      <c r="H156" s="96"/>
      <c r="I156" s="96"/>
      <c r="J156" s="96"/>
    </row>
    <row r="157" spans="1:10" ht="69" customHeight="1">
      <c r="A157" s="213" t="s">
        <v>837</v>
      </c>
      <c r="B157" s="166">
        <v>200</v>
      </c>
      <c r="C157" s="45" t="s">
        <v>573</v>
      </c>
      <c r="D157" s="46">
        <f t="shared" si="12"/>
        <v>1930000</v>
      </c>
      <c r="E157" s="46">
        <f t="shared" si="12"/>
        <v>929000</v>
      </c>
      <c r="F157" s="46">
        <f t="shared" si="10"/>
        <v>1001000</v>
      </c>
      <c r="H157" s="96"/>
      <c r="I157" s="96"/>
      <c r="J157" s="96"/>
    </row>
    <row r="158" spans="1:10" ht="31.5" customHeight="1">
      <c r="A158" s="213" t="s">
        <v>567</v>
      </c>
      <c r="B158" s="166">
        <v>200</v>
      </c>
      <c r="C158" s="45" t="s">
        <v>399</v>
      </c>
      <c r="D158" s="46">
        <v>1930000</v>
      </c>
      <c r="E158" s="46">
        <v>929000</v>
      </c>
      <c r="F158" s="46">
        <f t="shared" si="10"/>
        <v>1001000</v>
      </c>
      <c r="H158" s="96"/>
      <c r="I158" s="96"/>
      <c r="J158" s="96"/>
    </row>
    <row r="159" spans="1:10" ht="30" customHeight="1">
      <c r="A159" s="217" t="s">
        <v>719</v>
      </c>
      <c r="B159" s="166">
        <v>200</v>
      </c>
      <c r="C159" s="44" t="s">
        <v>574</v>
      </c>
      <c r="D159" s="43">
        <f>D160+D181+D214+D249</f>
        <v>146224592.26999998</v>
      </c>
      <c r="E159" s="43">
        <f>E160+E181+E214+E249</f>
        <v>32264394.01</v>
      </c>
      <c r="F159" s="43">
        <f t="shared" si="10"/>
        <v>113960198.25999998</v>
      </c>
      <c r="H159" s="96"/>
      <c r="I159" s="96"/>
      <c r="J159" s="96"/>
    </row>
    <row r="160" spans="1:10" ht="30" customHeight="1">
      <c r="A160" s="213" t="s">
        <v>720</v>
      </c>
      <c r="B160" s="166">
        <v>200</v>
      </c>
      <c r="C160" s="45" t="s">
        <v>575</v>
      </c>
      <c r="D160" s="46">
        <f>D161</f>
        <v>17619592.27</v>
      </c>
      <c r="E160" s="46">
        <f>E161</f>
        <v>4174958.86</v>
      </c>
      <c r="F160" s="46">
        <f t="shared" si="10"/>
        <v>13444633.41</v>
      </c>
      <c r="H160" s="96"/>
      <c r="I160" s="96"/>
      <c r="J160" s="96"/>
    </row>
    <row r="161" spans="1:10" ht="57" customHeight="1">
      <c r="A161" s="213" t="s">
        <v>746</v>
      </c>
      <c r="B161" s="166">
        <v>200</v>
      </c>
      <c r="C161" s="45" t="s">
        <v>576</v>
      </c>
      <c r="D161" s="46">
        <f>D162+D165+D174</f>
        <v>17619592.27</v>
      </c>
      <c r="E161" s="46">
        <f>E162+E165+E174</f>
        <v>4174958.86</v>
      </c>
      <c r="F161" s="46">
        <f t="shared" si="10"/>
        <v>13444633.41</v>
      </c>
      <c r="H161" s="96"/>
      <c r="I161" s="96"/>
      <c r="J161" s="96"/>
    </row>
    <row r="162" spans="1:10" ht="95.25" customHeight="1">
      <c r="A162" s="213" t="s">
        <v>838</v>
      </c>
      <c r="B162" s="166">
        <v>200</v>
      </c>
      <c r="C162" s="45" t="s">
        <v>577</v>
      </c>
      <c r="D162" s="46">
        <f>D163</f>
        <v>12000000</v>
      </c>
      <c r="E162" s="46">
        <f>E163</f>
        <v>4005119</v>
      </c>
      <c r="F162" s="46">
        <f t="shared" si="10"/>
        <v>7994881</v>
      </c>
      <c r="H162" s="96"/>
      <c r="I162" s="96"/>
      <c r="J162" s="96"/>
    </row>
    <row r="163" spans="1:10" ht="165.75" customHeight="1">
      <c r="A163" s="213" t="s">
        <v>745</v>
      </c>
      <c r="B163" s="166">
        <v>200</v>
      </c>
      <c r="C163" s="45" t="s">
        <v>578</v>
      </c>
      <c r="D163" s="46">
        <f>D164</f>
        <v>12000000</v>
      </c>
      <c r="E163" s="46">
        <f>E164</f>
        <v>4005119</v>
      </c>
      <c r="F163" s="46">
        <f t="shared" si="10"/>
        <v>7994881</v>
      </c>
      <c r="H163" s="96"/>
      <c r="I163" s="96"/>
      <c r="J163" s="96"/>
    </row>
    <row r="164" spans="1:10" ht="41.25" customHeight="1">
      <c r="A164" s="214" t="s">
        <v>579</v>
      </c>
      <c r="B164" s="166">
        <v>200</v>
      </c>
      <c r="C164" s="45" t="s">
        <v>400</v>
      </c>
      <c r="D164" s="46">
        <v>12000000</v>
      </c>
      <c r="E164" s="46">
        <v>4005119</v>
      </c>
      <c r="F164" s="46">
        <f t="shared" si="10"/>
        <v>7994881</v>
      </c>
      <c r="H164" s="96"/>
      <c r="I164" s="96"/>
      <c r="J164" s="96"/>
    </row>
    <row r="165" spans="1:10" ht="90.75" customHeight="1">
      <c r="A165" s="214" t="s">
        <v>839</v>
      </c>
      <c r="B165" s="166">
        <v>200</v>
      </c>
      <c r="C165" s="45" t="s">
        <v>580</v>
      </c>
      <c r="D165" s="46">
        <f>D166+D168+D170+D172</f>
        <v>5075492.27</v>
      </c>
      <c r="E165" s="46">
        <f>E166+E168+E170+E172</f>
        <v>0</v>
      </c>
      <c r="F165" s="46">
        <f t="shared" si="10"/>
        <v>5075492.27</v>
      </c>
      <c r="H165" s="96"/>
      <c r="I165" s="96"/>
      <c r="J165" s="96"/>
    </row>
    <row r="166" spans="1:10" ht="144.75" customHeight="1">
      <c r="A166" s="213" t="s">
        <v>840</v>
      </c>
      <c r="B166" s="166">
        <v>200</v>
      </c>
      <c r="C166" s="45" t="s">
        <v>581</v>
      </c>
      <c r="D166" s="46">
        <f>D167</f>
        <v>1211000</v>
      </c>
      <c r="E166" s="46">
        <f>E167</f>
        <v>0</v>
      </c>
      <c r="F166" s="46">
        <f t="shared" si="10"/>
        <v>1211000</v>
      </c>
      <c r="H166" s="96"/>
      <c r="I166" s="96"/>
      <c r="J166" s="96"/>
    </row>
    <row r="167" spans="1:10" ht="36.75" customHeight="1">
      <c r="A167" s="213" t="s">
        <v>486</v>
      </c>
      <c r="B167" s="166">
        <v>200</v>
      </c>
      <c r="C167" s="45" t="s">
        <v>421</v>
      </c>
      <c r="D167" s="46">
        <v>1211000</v>
      </c>
      <c r="E167" s="46">
        <v>0</v>
      </c>
      <c r="F167" s="46">
        <f t="shared" si="10"/>
        <v>1211000</v>
      </c>
      <c r="H167" s="96"/>
      <c r="I167" s="96"/>
      <c r="J167" s="96"/>
    </row>
    <row r="168" spans="1:10" ht="194.25" customHeight="1">
      <c r="A168" s="213" t="s">
        <v>582</v>
      </c>
      <c r="B168" s="166">
        <v>200</v>
      </c>
      <c r="C168" s="45" t="s">
        <v>583</v>
      </c>
      <c r="D168" s="46">
        <f>D169</f>
        <v>2396687.86</v>
      </c>
      <c r="E168" s="46">
        <f>E169</f>
        <v>0</v>
      </c>
      <c r="F168" s="46">
        <f t="shared" si="10"/>
        <v>2396687.86</v>
      </c>
      <c r="H168" s="96"/>
      <c r="I168" s="96"/>
      <c r="J168" s="96"/>
    </row>
    <row r="169" spans="1:10" ht="46.5" customHeight="1">
      <c r="A169" s="213" t="s">
        <v>584</v>
      </c>
      <c r="B169" s="166">
        <v>200</v>
      </c>
      <c r="C169" s="45" t="s">
        <v>401</v>
      </c>
      <c r="D169" s="46">
        <f>1677700+718987.86+1081200-1081200</f>
        <v>2396687.86</v>
      </c>
      <c r="E169" s="46">
        <v>0</v>
      </c>
      <c r="F169" s="46">
        <f t="shared" si="10"/>
        <v>2396687.86</v>
      </c>
      <c r="H169" s="96"/>
      <c r="I169" s="96"/>
      <c r="J169" s="96"/>
    </row>
    <row r="170" spans="1:10" ht="206.25" customHeight="1">
      <c r="A170" s="213" t="s">
        <v>585</v>
      </c>
      <c r="B170" s="166">
        <v>200</v>
      </c>
      <c r="C170" s="45" t="s">
        <v>586</v>
      </c>
      <c r="D170" s="46">
        <f>D171</f>
        <v>1247504.4100000001</v>
      </c>
      <c r="E170" s="46">
        <f>E171</f>
        <v>0</v>
      </c>
      <c r="F170" s="46">
        <f t="shared" si="10"/>
        <v>1247504.4100000001</v>
      </c>
      <c r="H170" s="96"/>
      <c r="I170" s="96"/>
      <c r="J170" s="96"/>
    </row>
    <row r="171" spans="1:10" ht="39.75" customHeight="1">
      <c r="A171" s="213" t="s">
        <v>587</v>
      </c>
      <c r="B171" s="166">
        <v>200</v>
      </c>
      <c r="C171" s="45" t="s">
        <v>402</v>
      </c>
      <c r="D171" s="215">
        <f>158500+67904.41+102100+919000</f>
        <v>1247504.4100000001</v>
      </c>
      <c r="E171" s="215">
        <v>0</v>
      </c>
      <c r="F171" s="46">
        <f t="shared" si="10"/>
        <v>1247504.4100000001</v>
      </c>
      <c r="H171" s="96"/>
      <c r="I171" s="96"/>
      <c r="J171" s="96"/>
    </row>
    <row r="172" spans="1:10" ht="211.5" customHeight="1">
      <c r="A172" s="213" t="s">
        <v>841</v>
      </c>
      <c r="B172" s="166">
        <v>200</v>
      </c>
      <c r="C172" s="45" t="s">
        <v>588</v>
      </c>
      <c r="D172" s="215">
        <f>D173</f>
        <v>220300</v>
      </c>
      <c r="E172" s="215">
        <f>E173</f>
        <v>0</v>
      </c>
      <c r="F172" s="46">
        <f t="shared" si="10"/>
        <v>220300</v>
      </c>
      <c r="H172" s="96"/>
      <c r="I172" s="96"/>
      <c r="J172" s="96"/>
    </row>
    <row r="173" spans="1:10" ht="47.25" customHeight="1">
      <c r="A173" s="213" t="s">
        <v>631</v>
      </c>
      <c r="B173" s="166">
        <v>200</v>
      </c>
      <c r="C173" s="45" t="s">
        <v>403</v>
      </c>
      <c r="D173" s="46">
        <v>220300</v>
      </c>
      <c r="E173" s="46">
        <v>0</v>
      </c>
      <c r="F173" s="46">
        <f t="shared" si="10"/>
        <v>220300</v>
      </c>
      <c r="H173" s="96"/>
      <c r="I173" s="96"/>
      <c r="J173" s="96"/>
    </row>
    <row r="174" spans="1:10" ht="81.75" customHeight="1">
      <c r="A174" s="271" t="s">
        <v>842</v>
      </c>
      <c r="B174" s="166">
        <v>200</v>
      </c>
      <c r="C174" s="45" t="s">
        <v>589</v>
      </c>
      <c r="D174" s="46">
        <f>D175+D177+D179</f>
        <v>544100</v>
      </c>
      <c r="E174" s="46">
        <f>E175+E177+E179</f>
        <v>169839.86</v>
      </c>
      <c r="F174" s="46">
        <f t="shared" si="10"/>
        <v>374260.14</v>
      </c>
      <c r="H174" s="96"/>
      <c r="I174" s="96"/>
      <c r="J174" s="96"/>
    </row>
    <row r="175" spans="1:10" ht="92.25" customHeight="1">
      <c r="A175" s="213" t="s">
        <v>591</v>
      </c>
      <c r="B175" s="166">
        <v>200</v>
      </c>
      <c r="C175" s="45" t="s">
        <v>590</v>
      </c>
      <c r="D175" s="46">
        <f>D176</f>
        <v>150000</v>
      </c>
      <c r="E175" s="46">
        <f>E176</f>
        <v>25452.51</v>
      </c>
      <c r="F175" s="46">
        <f t="shared" si="10"/>
        <v>124547.49</v>
      </c>
      <c r="H175" s="96"/>
      <c r="I175" s="96"/>
      <c r="J175" s="96"/>
    </row>
    <row r="176" spans="1:10" ht="38.25" customHeight="1">
      <c r="A176" s="213" t="s">
        <v>514</v>
      </c>
      <c r="B176" s="166">
        <v>200</v>
      </c>
      <c r="C176" s="45" t="s">
        <v>404</v>
      </c>
      <c r="D176" s="46">
        <v>150000</v>
      </c>
      <c r="E176" s="46">
        <v>25452.51</v>
      </c>
      <c r="F176" s="46">
        <f t="shared" si="10"/>
        <v>124547.49</v>
      </c>
      <c r="H176" s="96"/>
      <c r="I176" s="96"/>
      <c r="J176" s="96"/>
    </row>
    <row r="177" spans="1:10" ht="99.75" customHeight="1">
      <c r="A177" s="213" t="s">
        <v>775</v>
      </c>
      <c r="B177" s="166">
        <v>200</v>
      </c>
      <c r="C177" s="45" t="s">
        <v>592</v>
      </c>
      <c r="D177" s="46">
        <f>D178</f>
        <v>73900</v>
      </c>
      <c r="E177" s="46">
        <f>E178</f>
        <v>36920</v>
      </c>
      <c r="F177" s="46">
        <f t="shared" si="10"/>
        <v>36980</v>
      </c>
      <c r="H177" s="96"/>
      <c r="I177" s="96"/>
      <c r="J177" s="96"/>
    </row>
    <row r="178" spans="1:10" ht="30" customHeight="1">
      <c r="A178" s="213" t="s">
        <v>593</v>
      </c>
      <c r="B178" s="166">
        <v>200</v>
      </c>
      <c r="C178" s="45" t="s">
        <v>405</v>
      </c>
      <c r="D178" s="46">
        <v>73900</v>
      </c>
      <c r="E178" s="46">
        <v>36920</v>
      </c>
      <c r="F178" s="46">
        <f t="shared" si="10"/>
        <v>36980</v>
      </c>
      <c r="H178" s="96"/>
      <c r="I178" s="96"/>
      <c r="J178" s="96"/>
    </row>
    <row r="179" spans="1:10" ht="91.5" customHeight="1">
      <c r="A179" s="213" t="s">
        <v>774</v>
      </c>
      <c r="B179" s="166">
        <v>200</v>
      </c>
      <c r="C179" s="45" t="s">
        <v>594</v>
      </c>
      <c r="D179" s="46">
        <f>D180</f>
        <v>320200</v>
      </c>
      <c r="E179" s="46">
        <f>E180</f>
        <v>107467.35</v>
      </c>
      <c r="F179" s="46">
        <f t="shared" si="10"/>
        <v>212732.65</v>
      </c>
      <c r="H179" s="96"/>
      <c r="I179" s="96"/>
      <c r="J179" s="96"/>
    </row>
    <row r="180" spans="1:10" ht="34.5" customHeight="1">
      <c r="A180" s="213" t="s">
        <v>514</v>
      </c>
      <c r="B180" s="166">
        <v>200</v>
      </c>
      <c r="C180" s="45" t="s">
        <v>406</v>
      </c>
      <c r="D180" s="215">
        <v>320200</v>
      </c>
      <c r="E180" s="215">
        <v>107467.35</v>
      </c>
      <c r="F180" s="46">
        <f t="shared" si="10"/>
        <v>212732.65</v>
      </c>
      <c r="H180" s="96"/>
      <c r="I180" s="96"/>
      <c r="J180" s="96"/>
    </row>
    <row r="181" spans="1:10" ht="34.5" customHeight="1">
      <c r="A181" s="213" t="s">
        <v>721</v>
      </c>
      <c r="B181" s="166">
        <v>200</v>
      </c>
      <c r="C181" s="45" t="s">
        <v>595</v>
      </c>
      <c r="D181" s="215">
        <f>D182+D210</f>
        <v>20730200</v>
      </c>
      <c r="E181" s="215">
        <f>E182+E210</f>
        <v>573240.99</v>
      </c>
      <c r="F181" s="46">
        <f t="shared" si="10"/>
        <v>20156959.01</v>
      </c>
      <c r="H181" s="96"/>
      <c r="I181" s="96"/>
      <c r="J181" s="96"/>
    </row>
    <row r="182" spans="1:10" ht="51" customHeight="1">
      <c r="A182" s="213" t="s">
        <v>747</v>
      </c>
      <c r="B182" s="166">
        <v>200</v>
      </c>
      <c r="C182" s="45" t="s">
        <v>596</v>
      </c>
      <c r="D182" s="215">
        <f>D183+D205</f>
        <v>20630200</v>
      </c>
      <c r="E182" s="215">
        <f>E183+E205</f>
        <v>548240.99</v>
      </c>
      <c r="F182" s="46">
        <f t="shared" si="10"/>
        <v>20081959.01</v>
      </c>
      <c r="H182" s="96"/>
      <c r="I182" s="96"/>
      <c r="J182" s="96"/>
    </row>
    <row r="183" spans="1:10" ht="81.75" customHeight="1">
      <c r="A183" s="213" t="s">
        <v>843</v>
      </c>
      <c r="B183" s="166">
        <v>200</v>
      </c>
      <c r="C183" s="45" t="s">
        <v>597</v>
      </c>
      <c r="D183" s="215">
        <f>D184+D186+D188+D190+D195+D199+D201+D197+D192</f>
        <v>19280200</v>
      </c>
      <c r="E183" s="215">
        <f>E184+E186+E188+E190+E195+E199+E201+E197</f>
        <v>548240.99</v>
      </c>
      <c r="F183" s="46">
        <f t="shared" si="10"/>
        <v>18731959.01</v>
      </c>
      <c r="H183" s="96"/>
      <c r="I183" s="96"/>
      <c r="J183" s="96"/>
    </row>
    <row r="184" spans="1:10" ht="113.25" customHeight="1">
      <c r="A184" s="214" t="s">
        <v>598</v>
      </c>
      <c r="B184" s="166">
        <v>200</v>
      </c>
      <c r="C184" s="45" t="s">
        <v>600</v>
      </c>
      <c r="D184" s="215">
        <f>D185</f>
        <v>1500000</v>
      </c>
      <c r="E184" s="215">
        <f>E185</f>
        <v>140000</v>
      </c>
      <c r="F184" s="46">
        <f t="shared" si="10"/>
        <v>1360000</v>
      </c>
      <c r="H184" s="96"/>
      <c r="I184" s="96"/>
      <c r="J184" s="96"/>
    </row>
    <row r="185" spans="1:10" ht="31.5" customHeight="1">
      <c r="A185" s="213" t="s">
        <v>599</v>
      </c>
      <c r="B185" s="166">
        <v>200</v>
      </c>
      <c r="C185" s="45" t="s">
        <v>407</v>
      </c>
      <c r="D185" s="46">
        <v>1500000</v>
      </c>
      <c r="E185" s="46">
        <v>140000</v>
      </c>
      <c r="F185" s="46">
        <f t="shared" si="10"/>
        <v>1360000</v>
      </c>
      <c r="H185" s="96"/>
      <c r="I185" s="96"/>
      <c r="J185" s="96"/>
    </row>
    <row r="186" spans="1:10" ht="108" customHeight="1">
      <c r="A186" s="271" t="s">
        <v>773</v>
      </c>
      <c r="B186" s="166">
        <v>200</v>
      </c>
      <c r="C186" s="45" t="s">
        <v>601</v>
      </c>
      <c r="D186" s="46">
        <f>D187</f>
        <v>1200000</v>
      </c>
      <c r="E186" s="46">
        <f>E187</f>
        <v>21584.59</v>
      </c>
      <c r="F186" s="46">
        <f t="shared" si="10"/>
        <v>1178415.41</v>
      </c>
      <c r="H186" s="96"/>
      <c r="I186" s="96"/>
      <c r="J186" s="96"/>
    </row>
    <row r="187" spans="1:10" ht="32.25" customHeight="1">
      <c r="A187" s="213" t="s">
        <v>567</v>
      </c>
      <c r="B187" s="166">
        <v>200</v>
      </c>
      <c r="C187" s="45" t="s">
        <v>408</v>
      </c>
      <c r="D187" s="46">
        <v>1200000</v>
      </c>
      <c r="E187" s="46">
        <v>21584.59</v>
      </c>
      <c r="F187" s="46">
        <f t="shared" si="10"/>
        <v>1178415.41</v>
      </c>
      <c r="H187" s="96"/>
      <c r="I187" s="96"/>
      <c r="J187" s="96"/>
    </row>
    <row r="188" spans="1:10" ht="102.75" customHeight="1">
      <c r="A188" s="213" t="s">
        <v>772</v>
      </c>
      <c r="B188" s="166">
        <v>200</v>
      </c>
      <c r="C188" s="45" t="s">
        <v>603</v>
      </c>
      <c r="D188" s="46">
        <f>D189</f>
        <v>3000000</v>
      </c>
      <c r="E188" s="46">
        <f>E189</f>
        <v>330491</v>
      </c>
      <c r="F188" s="46">
        <f t="shared" si="10"/>
        <v>2669509</v>
      </c>
      <c r="H188" s="96"/>
      <c r="I188" s="96"/>
      <c r="J188" s="96"/>
    </row>
    <row r="189" spans="1:10" ht="41.25" customHeight="1">
      <c r="A189" s="213" t="s">
        <v>602</v>
      </c>
      <c r="B189" s="166">
        <v>200</v>
      </c>
      <c r="C189" s="45" t="s">
        <v>409</v>
      </c>
      <c r="D189" s="46">
        <v>3000000</v>
      </c>
      <c r="E189" s="46">
        <v>330491</v>
      </c>
      <c r="F189" s="46">
        <f t="shared" si="10"/>
        <v>2669509</v>
      </c>
      <c r="H189" s="96"/>
      <c r="I189" s="96"/>
      <c r="J189" s="96"/>
    </row>
    <row r="190" spans="1:10" ht="87.75" customHeight="1">
      <c r="A190" s="213" t="s">
        <v>604</v>
      </c>
      <c r="B190" s="166">
        <v>200</v>
      </c>
      <c r="C190" s="45" t="s">
        <v>605</v>
      </c>
      <c r="D190" s="46">
        <f>D191</f>
        <v>129000</v>
      </c>
      <c r="E190" s="46">
        <f>E191</f>
        <v>51105</v>
      </c>
      <c r="F190" s="46">
        <f t="shared" si="10"/>
        <v>77895</v>
      </c>
      <c r="H190" s="96"/>
      <c r="I190" s="96"/>
      <c r="J190" s="96"/>
    </row>
    <row r="191" spans="1:10" ht="20.25" customHeight="1">
      <c r="A191" s="213" t="s">
        <v>487</v>
      </c>
      <c r="B191" s="166">
        <v>200</v>
      </c>
      <c r="C191" s="45" t="s">
        <v>410</v>
      </c>
      <c r="D191" s="46">
        <v>129000</v>
      </c>
      <c r="E191" s="46">
        <v>51105</v>
      </c>
      <c r="F191" s="46">
        <f t="shared" si="10"/>
        <v>77895</v>
      </c>
      <c r="H191" s="96"/>
      <c r="I191" s="96"/>
      <c r="J191" s="96"/>
    </row>
    <row r="192" spans="1:10" ht="107.25" customHeight="1">
      <c r="A192" s="213" t="s">
        <v>802</v>
      </c>
      <c r="B192" s="166">
        <v>200</v>
      </c>
      <c r="C192" s="45" t="s">
        <v>803</v>
      </c>
      <c r="D192" s="46">
        <f>D193+D194</f>
        <v>6128400</v>
      </c>
      <c r="E192" s="46">
        <v>0</v>
      </c>
      <c r="F192" s="46">
        <f>SUM(D192)-E192</f>
        <v>6128400</v>
      </c>
      <c r="H192" s="96"/>
      <c r="I192" s="96"/>
      <c r="J192" s="96"/>
    </row>
    <row r="193" spans="1:10" ht="29.25" customHeight="1">
      <c r="A193" s="213" t="s">
        <v>514</v>
      </c>
      <c r="B193" s="166">
        <v>200</v>
      </c>
      <c r="C193" s="45" t="s">
        <v>804</v>
      </c>
      <c r="D193" s="46">
        <v>128400</v>
      </c>
      <c r="E193" s="46">
        <v>0</v>
      </c>
      <c r="F193" s="46">
        <f>SUM(D193)-E193</f>
        <v>128400</v>
      </c>
      <c r="H193" s="96"/>
      <c r="I193" s="96"/>
      <c r="J193" s="96"/>
    </row>
    <row r="194" spans="1:10" ht="41.25" customHeight="1">
      <c r="A194" s="213" t="s">
        <v>533</v>
      </c>
      <c r="B194" s="166">
        <v>200</v>
      </c>
      <c r="C194" s="45" t="s">
        <v>805</v>
      </c>
      <c r="D194" s="46">
        <v>6000000</v>
      </c>
      <c r="E194" s="46">
        <v>0</v>
      </c>
      <c r="F194" s="46">
        <f>SUM(D194)-E194</f>
        <v>6000000</v>
      </c>
      <c r="H194" s="96"/>
      <c r="I194" s="96"/>
      <c r="J194" s="96"/>
    </row>
    <row r="195" spans="1:10" ht="114.75" customHeight="1">
      <c r="A195" s="213" t="s">
        <v>606</v>
      </c>
      <c r="B195" s="166">
        <v>200</v>
      </c>
      <c r="C195" s="45" t="s">
        <v>607</v>
      </c>
      <c r="D195" s="46">
        <f>D196</f>
        <v>0</v>
      </c>
      <c r="E195" s="46">
        <f>E196</f>
        <v>0</v>
      </c>
      <c r="F195" s="46">
        <f t="shared" si="10"/>
        <v>0</v>
      </c>
      <c r="H195" s="96"/>
      <c r="I195" s="96"/>
      <c r="J195" s="96"/>
    </row>
    <row r="196" spans="1:10" ht="28.5" customHeight="1">
      <c r="A196" s="213" t="s">
        <v>514</v>
      </c>
      <c r="B196" s="166">
        <v>200</v>
      </c>
      <c r="C196" s="45" t="s">
        <v>411</v>
      </c>
      <c r="D196" s="215">
        <v>0</v>
      </c>
      <c r="E196" s="215">
        <v>0</v>
      </c>
      <c r="F196" s="46">
        <f t="shared" si="10"/>
        <v>0</v>
      </c>
      <c r="H196" s="96"/>
      <c r="I196" s="96"/>
      <c r="J196" s="96"/>
    </row>
    <row r="197" spans="1:10" ht="104.25" customHeight="1">
      <c r="A197" s="271" t="s">
        <v>608</v>
      </c>
      <c r="B197" s="166">
        <v>200</v>
      </c>
      <c r="C197" s="45" t="s">
        <v>612</v>
      </c>
      <c r="D197" s="215">
        <f>D198</f>
        <v>45200</v>
      </c>
      <c r="E197" s="215">
        <f>E198</f>
        <v>0</v>
      </c>
      <c r="F197" s="46">
        <f t="shared" si="10"/>
        <v>45200</v>
      </c>
      <c r="H197" s="96"/>
      <c r="I197" s="96"/>
      <c r="J197" s="96"/>
    </row>
    <row r="198" spans="1:10" ht="102.75" customHeight="1">
      <c r="A198" s="213" t="s">
        <v>608</v>
      </c>
      <c r="B198" s="166">
        <v>200</v>
      </c>
      <c r="C198" s="45" t="s">
        <v>412</v>
      </c>
      <c r="D198" s="46">
        <f>27500+17700</f>
        <v>45200</v>
      </c>
      <c r="E198" s="46">
        <v>0</v>
      </c>
      <c r="F198" s="46">
        <f t="shared" si="10"/>
        <v>45200</v>
      </c>
      <c r="H198" s="96"/>
      <c r="I198" s="96"/>
      <c r="J198" s="96"/>
    </row>
    <row r="199" spans="1:10" ht="130.5" customHeight="1">
      <c r="A199" s="213" t="s">
        <v>609</v>
      </c>
      <c r="B199" s="166">
        <v>200</v>
      </c>
      <c r="C199" s="45" t="s">
        <v>611</v>
      </c>
      <c r="D199" s="46">
        <f>D200</f>
        <v>7075500</v>
      </c>
      <c r="E199" s="46">
        <f>E200</f>
        <v>0</v>
      </c>
      <c r="F199" s="46">
        <f t="shared" si="10"/>
        <v>7075500</v>
      </c>
      <c r="H199" s="96"/>
      <c r="I199" s="96"/>
      <c r="J199" s="96"/>
    </row>
    <row r="200" spans="1:10" ht="36" customHeight="1">
      <c r="A200" s="271" t="s">
        <v>549</v>
      </c>
      <c r="B200" s="166">
        <v>200</v>
      </c>
      <c r="C200" s="45" t="s">
        <v>413</v>
      </c>
      <c r="D200" s="46">
        <v>7075500</v>
      </c>
      <c r="E200" s="46">
        <v>0</v>
      </c>
      <c r="F200" s="46">
        <f t="shared" si="10"/>
        <v>7075500</v>
      </c>
      <c r="H200" s="96"/>
      <c r="I200" s="96"/>
      <c r="J200" s="96"/>
    </row>
    <row r="201" spans="1:10" ht="117.75" customHeight="1">
      <c r="A201" s="213" t="s">
        <v>610</v>
      </c>
      <c r="B201" s="166">
        <v>200</v>
      </c>
      <c r="C201" s="45" t="s">
        <v>613</v>
      </c>
      <c r="D201" s="46">
        <f>D202</f>
        <v>202100</v>
      </c>
      <c r="E201" s="46">
        <f>E202</f>
        <v>5060.4</v>
      </c>
      <c r="F201" s="46">
        <f t="shared" si="10"/>
        <v>197039.6</v>
      </c>
      <c r="H201" s="96"/>
      <c r="I201" s="96"/>
      <c r="J201" s="96"/>
    </row>
    <row r="202" spans="1:10" ht="42.75" customHeight="1">
      <c r="A202" s="213" t="s">
        <v>614</v>
      </c>
      <c r="B202" s="166">
        <v>200</v>
      </c>
      <c r="C202" s="45" t="s">
        <v>414</v>
      </c>
      <c r="D202" s="46">
        <f>10500+191600</f>
        <v>202100</v>
      </c>
      <c r="E202" s="46">
        <v>5060.4</v>
      </c>
      <c r="F202" s="46">
        <f t="shared" si="10"/>
        <v>197039.6</v>
      </c>
      <c r="H202" s="96"/>
      <c r="I202" s="96"/>
      <c r="J202" s="96"/>
    </row>
    <row r="203" spans="1:10" ht="17.25" customHeight="1" hidden="1">
      <c r="A203" s="213" t="s">
        <v>351</v>
      </c>
      <c r="B203" s="166">
        <v>200</v>
      </c>
      <c r="C203" s="45"/>
      <c r="D203" s="46"/>
      <c r="E203" s="46"/>
      <c r="F203" s="46">
        <f t="shared" si="10"/>
        <v>0</v>
      </c>
      <c r="H203" s="96"/>
      <c r="I203" s="96"/>
      <c r="J203" s="96"/>
    </row>
    <row r="204" spans="1:10" ht="17.25" customHeight="1" hidden="1">
      <c r="A204" s="213" t="s">
        <v>352</v>
      </c>
      <c r="B204" s="166">
        <v>200</v>
      </c>
      <c r="C204" s="45"/>
      <c r="D204" s="46"/>
      <c r="E204" s="46"/>
      <c r="F204" s="46">
        <f t="shared" si="10"/>
        <v>0</v>
      </c>
      <c r="H204" s="96"/>
      <c r="I204" s="96"/>
      <c r="J204" s="96"/>
    </row>
    <row r="205" spans="1:10" ht="70.5" customHeight="1">
      <c r="A205" s="271" t="s">
        <v>844</v>
      </c>
      <c r="B205" s="166">
        <v>200</v>
      </c>
      <c r="C205" s="45" t="s">
        <v>617</v>
      </c>
      <c r="D205" s="46">
        <f>D206+D208</f>
        <v>1350000</v>
      </c>
      <c r="E205" s="46">
        <f>E206+E208</f>
        <v>0</v>
      </c>
      <c r="F205" s="46">
        <f t="shared" si="10"/>
        <v>1350000</v>
      </c>
      <c r="H205" s="96"/>
      <c r="I205" s="96"/>
      <c r="J205" s="96"/>
    </row>
    <row r="206" spans="1:10" ht="111.75" customHeight="1">
      <c r="A206" s="213" t="s">
        <v>615</v>
      </c>
      <c r="B206" s="166">
        <v>200</v>
      </c>
      <c r="C206" s="45" t="s">
        <v>616</v>
      </c>
      <c r="D206" s="46">
        <f>D207</f>
        <v>850000</v>
      </c>
      <c r="E206" s="46">
        <f>E207</f>
        <v>0</v>
      </c>
      <c r="F206" s="46">
        <f t="shared" si="10"/>
        <v>850000</v>
      </c>
      <c r="H206" s="96"/>
      <c r="I206" s="96"/>
      <c r="J206" s="96"/>
    </row>
    <row r="207" spans="1:10" ht="39" customHeight="1">
      <c r="A207" s="213" t="s">
        <v>567</v>
      </c>
      <c r="B207" s="166">
        <v>200</v>
      </c>
      <c r="C207" s="45" t="s">
        <v>422</v>
      </c>
      <c r="D207" s="46">
        <v>850000</v>
      </c>
      <c r="E207" s="46">
        <v>0</v>
      </c>
      <c r="F207" s="46">
        <f t="shared" si="10"/>
        <v>850000</v>
      </c>
      <c r="H207" s="96"/>
      <c r="I207" s="96"/>
      <c r="J207" s="96"/>
    </row>
    <row r="208" spans="1:10" ht="153" customHeight="1">
      <c r="A208" s="213" t="s">
        <v>618</v>
      </c>
      <c r="B208" s="166">
        <v>200</v>
      </c>
      <c r="C208" s="45" t="s">
        <v>619</v>
      </c>
      <c r="D208" s="46">
        <f>D209</f>
        <v>500000</v>
      </c>
      <c r="E208" s="46">
        <f>E209</f>
        <v>0</v>
      </c>
      <c r="F208" s="46">
        <f t="shared" si="10"/>
        <v>500000</v>
      </c>
      <c r="H208" s="96"/>
      <c r="I208" s="96"/>
      <c r="J208" s="96"/>
    </row>
    <row r="209" spans="1:10" ht="44.25" customHeight="1">
      <c r="A209" s="213" t="s">
        <v>620</v>
      </c>
      <c r="B209" s="166">
        <v>200</v>
      </c>
      <c r="C209" s="45" t="s">
        <v>423</v>
      </c>
      <c r="D209" s="46">
        <v>500000</v>
      </c>
      <c r="E209" s="46">
        <v>0</v>
      </c>
      <c r="F209" s="46">
        <f t="shared" si="10"/>
        <v>500000</v>
      </c>
      <c r="H209" s="96"/>
      <c r="I209" s="96"/>
      <c r="J209" s="96"/>
    </row>
    <row r="210" spans="1:10" ht="44.25" customHeight="1">
      <c r="A210" s="213" t="s">
        <v>748</v>
      </c>
      <c r="B210" s="166">
        <v>200</v>
      </c>
      <c r="C210" s="45" t="s">
        <v>621</v>
      </c>
      <c r="D210" s="46">
        <f aca="true" t="shared" si="13" ref="D210:E212">D211</f>
        <v>100000</v>
      </c>
      <c r="E210" s="46">
        <f t="shared" si="13"/>
        <v>25000</v>
      </c>
      <c r="F210" s="46">
        <f t="shared" si="10"/>
        <v>75000</v>
      </c>
      <c r="H210" s="96"/>
      <c r="I210" s="96"/>
      <c r="J210" s="96"/>
    </row>
    <row r="211" spans="1:10" ht="69" customHeight="1">
      <c r="A211" s="213" t="s">
        <v>845</v>
      </c>
      <c r="B211" s="166">
        <v>200</v>
      </c>
      <c r="C211" s="45" t="s">
        <v>622</v>
      </c>
      <c r="D211" s="46">
        <f t="shared" si="13"/>
        <v>100000</v>
      </c>
      <c r="E211" s="46">
        <f t="shared" si="13"/>
        <v>25000</v>
      </c>
      <c r="F211" s="46">
        <f t="shared" si="10"/>
        <v>75000</v>
      </c>
      <c r="H211" s="96"/>
      <c r="I211" s="96"/>
      <c r="J211" s="96"/>
    </row>
    <row r="212" spans="1:10" ht="91.5" customHeight="1">
      <c r="A212" s="213" t="s">
        <v>846</v>
      </c>
      <c r="B212" s="166">
        <v>200</v>
      </c>
      <c r="C212" s="45" t="s">
        <v>623</v>
      </c>
      <c r="D212" s="46">
        <f t="shared" si="13"/>
        <v>100000</v>
      </c>
      <c r="E212" s="46">
        <f t="shared" si="13"/>
        <v>25000</v>
      </c>
      <c r="F212" s="46">
        <f t="shared" si="10"/>
        <v>75000</v>
      </c>
      <c r="H212" s="96"/>
      <c r="I212" s="96"/>
      <c r="J212" s="96"/>
    </row>
    <row r="213" spans="1:10" ht="35.25" customHeight="1">
      <c r="A213" s="213" t="s">
        <v>771</v>
      </c>
      <c r="B213" s="166">
        <v>200</v>
      </c>
      <c r="C213" s="45" t="s">
        <v>424</v>
      </c>
      <c r="D213" s="46">
        <v>100000</v>
      </c>
      <c r="E213" s="46">
        <v>25000</v>
      </c>
      <c r="F213" s="46">
        <f t="shared" si="10"/>
        <v>75000</v>
      </c>
      <c r="H213" s="96"/>
      <c r="I213" s="96"/>
      <c r="J213" s="96"/>
    </row>
    <row r="214" spans="1:10" ht="25.5" customHeight="1">
      <c r="A214" s="213" t="s">
        <v>722</v>
      </c>
      <c r="B214" s="166">
        <v>200</v>
      </c>
      <c r="C214" s="45" t="s">
        <v>624</v>
      </c>
      <c r="D214" s="46">
        <f>D215+D241</f>
        <v>98599500</v>
      </c>
      <c r="E214" s="46">
        <f>E215+E241</f>
        <v>24494833.71</v>
      </c>
      <c r="F214" s="46">
        <f aca="true" t="shared" si="14" ref="F214:F277">SUM(D214)-E214</f>
        <v>74104666.28999999</v>
      </c>
      <c r="H214" s="96"/>
      <c r="I214" s="96"/>
      <c r="J214" s="96"/>
    </row>
    <row r="215" spans="1:10" ht="54.75" customHeight="1">
      <c r="A215" s="213" t="s">
        <v>749</v>
      </c>
      <c r="B215" s="166">
        <v>200</v>
      </c>
      <c r="C215" s="45" t="s">
        <v>625</v>
      </c>
      <c r="D215" s="46">
        <f>D216</f>
        <v>75926100</v>
      </c>
      <c r="E215" s="46">
        <f>E216</f>
        <v>14198033.48</v>
      </c>
      <c r="F215" s="46">
        <f t="shared" si="14"/>
        <v>61728066.519999996</v>
      </c>
      <c r="H215" s="96"/>
      <c r="I215" s="96"/>
      <c r="J215" s="96"/>
    </row>
    <row r="216" spans="1:10" ht="69" customHeight="1">
      <c r="A216" s="213" t="s">
        <v>847</v>
      </c>
      <c r="B216" s="166">
        <v>200</v>
      </c>
      <c r="C216" s="45" t="s">
        <v>626</v>
      </c>
      <c r="D216" s="46">
        <f>D217+D219+D221+D223+D237+D239</f>
        <v>75926100</v>
      </c>
      <c r="E216" s="46">
        <f>E217+E219+E221+E223+E237+E239</f>
        <v>14198033.48</v>
      </c>
      <c r="F216" s="46">
        <f t="shared" si="14"/>
        <v>61728066.519999996</v>
      </c>
      <c r="H216" s="96"/>
      <c r="I216" s="96"/>
      <c r="J216" s="96"/>
    </row>
    <row r="217" spans="1:10" ht="95.25" customHeight="1">
      <c r="A217" s="213" t="s">
        <v>770</v>
      </c>
      <c r="B217" s="166">
        <v>200</v>
      </c>
      <c r="C217" s="45" t="s">
        <v>627</v>
      </c>
      <c r="D217" s="46">
        <f>D218</f>
        <v>69891100</v>
      </c>
      <c r="E217" s="46">
        <f>E218</f>
        <v>12923829.02</v>
      </c>
      <c r="F217" s="46">
        <f t="shared" si="14"/>
        <v>56967270.980000004</v>
      </c>
      <c r="H217" s="96"/>
      <c r="I217" s="96"/>
      <c r="J217" s="96"/>
    </row>
    <row r="218" spans="1:10" ht="33" customHeight="1">
      <c r="A218" s="213" t="s">
        <v>486</v>
      </c>
      <c r="B218" s="166">
        <v>200</v>
      </c>
      <c r="C218" s="45" t="s">
        <v>425</v>
      </c>
      <c r="D218" s="46">
        <v>69891100</v>
      </c>
      <c r="E218" s="46">
        <v>12923829.02</v>
      </c>
      <c r="F218" s="46">
        <f t="shared" si="14"/>
        <v>56967270.980000004</v>
      </c>
      <c r="H218" s="96"/>
      <c r="I218" s="96"/>
      <c r="J218" s="96"/>
    </row>
    <row r="219" spans="1:10" ht="90.75" customHeight="1">
      <c r="A219" s="213" t="s">
        <v>769</v>
      </c>
      <c r="B219" s="166">
        <v>200</v>
      </c>
      <c r="C219" s="45" t="s">
        <v>628</v>
      </c>
      <c r="D219" s="46">
        <f>D220</f>
        <v>260000</v>
      </c>
      <c r="E219" s="46">
        <f>E220</f>
        <v>0</v>
      </c>
      <c r="F219" s="46">
        <f t="shared" si="14"/>
        <v>260000</v>
      </c>
      <c r="H219" s="96"/>
      <c r="I219" s="96"/>
      <c r="J219" s="96"/>
    </row>
    <row r="220" spans="1:10" ht="23.25" customHeight="1">
      <c r="A220" s="213" t="s">
        <v>497</v>
      </c>
      <c r="B220" s="166">
        <v>200</v>
      </c>
      <c r="C220" s="45" t="s">
        <v>426</v>
      </c>
      <c r="D220" s="46">
        <v>260000</v>
      </c>
      <c r="E220" s="46">
        <v>0</v>
      </c>
      <c r="F220" s="46">
        <f t="shared" si="14"/>
        <v>260000</v>
      </c>
      <c r="H220" s="96"/>
      <c r="I220" s="96"/>
      <c r="J220" s="96"/>
    </row>
    <row r="221" spans="1:10" ht="90" customHeight="1">
      <c r="A221" s="213" t="s">
        <v>629</v>
      </c>
      <c r="B221" s="166">
        <v>200</v>
      </c>
      <c r="C221" s="45" t="s">
        <v>630</v>
      </c>
      <c r="D221" s="46">
        <f>D222</f>
        <v>2000000</v>
      </c>
      <c r="E221" s="46">
        <f>E222</f>
        <v>0</v>
      </c>
      <c r="F221" s="46">
        <f t="shared" si="14"/>
        <v>2000000</v>
      </c>
      <c r="H221" s="96"/>
      <c r="I221" s="96"/>
      <c r="J221" s="96"/>
    </row>
    <row r="222" spans="1:10" ht="39.75" customHeight="1">
      <c r="A222" s="213" t="s">
        <v>631</v>
      </c>
      <c r="B222" s="166">
        <v>200</v>
      </c>
      <c r="C222" s="45" t="s">
        <v>427</v>
      </c>
      <c r="D222" s="46">
        <v>2000000</v>
      </c>
      <c r="E222" s="46">
        <v>0</v>
      </c>
      <c r="F222" s="46">
        <f t="shared" si="14"/>
        <v>2000000</v>
      </c>
      <c r="H222" s="96"/>
      <c r="I222" s="96"/>
      <c r="J222" s="96"/>
    </row>
    <row r="223" spans="1:10" ht="88.5" customHeight="1">
      <c r="A223" s="213" t="s">
        <v>768</v>
      </c>
      <c r="B223" s="166">
        <v>200</v>
      </c>
      <c r="C223" s="45" t="s">
        <v>632</v>
      </c>
      <c r="D223" s="46">
        <f>D224+D225</f>
        <v>1275000</v>
      </c>
      <c r="E223" s="46">
        <f>E224+E225</f>
        <v>1274204.46</v>
      </c>
      <c r="F223" s="46">
        <f t="shared" si="14"/>
        <v>795.5400000000373</v>
      </c>
      <c r="H223" s="96"/>
      <c r="I223" s="96"/>
      <c r="J223" s="96"/>
    </row>
    <row r="224" spans="1:10" ht="30" customHeight="1">
      <c r="A224" s="213" t="s">
        <v>508</v>
      </c>
      <c r="B224" s="166">
        <v>200</v>
      </c>
      <c r="C224" s="45" t="s">
        <v>428</v>
      </c>
      <c r="D224" s="46">
        <v>12000</v>
      </c>
      <c r="E224" s="46">
        <v>12000</v>
      </c>
      <c r="F224" s="46">
        <f t="shared" si="14"/>
        <v>0</v>
      </c>
      <c r="H224" s="96"/>
      <c r="I224" s="96"/>
      <c r="J224" s="96"/>
    </row>
    <row r="225" spans="1:10" ht="41.25" customHeight="1">
      <c r="A225" s="213" t="s">
        <v>533</v>
      </c>
      <c r="B225" s="166">
        <v>200</v>
      </c>
      <c r="C225" s="45" t="s">
        <v>429</v>
      </c>
      <c r="D225" s="46">
        <v>1263000</v>
      </c>
      <c r="E225" s="46">
        <v>1262204.46</v>
      </c>
      <c r="F225" s="46">
        <f t="shared" si="14"/>
        <v>795.5400000000373</v>
      </c>
      <c r="H225" s="96"/>
      <c r="I225" s="96"/>
      <c r="J225" s="96"/>
    </row>
    <row r="226" spans="1:10" ht="17.25" customHeight="1" hidden="1">
      <c r="A226" s="213" t="s">
        <v>353</v>
      </c>
      <c r="B226" s="166">
        <v>200</v>
      </c>
      <c r="C226" s="191"/>
      <c r="D226" s="192"/>
      <c r="E226" s="192"/>
      <c r="F226" s="46">
        <f t="shared" si="14"/>
        <v>0</v>
      </c>
      <c r="H226" s="96"/>
      <c r="I226" s="96"/>
      <c r="J226" s="96"/>
    </row>
    <row r="227" spans="1:10" ht="17.25" customHeight="1" hidden="1">
      <c r="A227" s="213" t="s">
        <v>354</v>
      </c>
      <c r="B227" s="166">
        <v>200</v>
      </c>
      <c r="C227" s="45"/>
      <c r="D227" s="192"/>
      <c r="E227" s="192"/>
      <c r="F227" s="46">
        <f t="shared" si="14"/>
        <v>0</v>
      </c>
      <c r="H227" s="96"/>
      <c r="I227" s="96"/>
      <c r="J227" s="96"/>
    </row>
    <row r="228" spans="1:10" ht="23.25" customHeight="1" hidden="1">
      <c r="A228" s="213" t="s">
        <v>355</v>
      </c>
      <c r="B228" s="166">
        <v>200</v>
      </c>
      <c r="C228" s="45"/>
      <c r="D228" s="192"/>
      <c r="E228" s="192"/>
      <c r="F228" s="46">
        <f t="shared" si="14"/>
        <v>0</v>
      </c>
      <c r="H228" s="96"/>
      <c r="I228" s="96"/>
      <c r="J228" s="96"/>
    </row>
    <row r="229" spans="1:10" ht="17.25" customHeight="1" hidden="1">
      <c r="A229" s="213" t="s">
        <v>355</v>
      </c>
      <c r="B229" s="166">
        <v>200</v>
      </c>
      <c r="C229" s="45"/>
      <c r="D229" s="192"/>
      <c r="E229" s="192"/>
      <c r="F229" s="46">
        <f t="shared" si="14"/>
        <v>0</v>
      </c>
      <c r="H229" s="96"/>
      <c r="I229" s="96"/>
      <c r="J229" s="96"/>
    </row>
    <row r="230" spans="1:10" ht="17.25" customHeight="1" hidden="1">
      <c r="A230" s="213" t="s">
        <v>355</v>
      </c>
      <c r="B230" s="166">
        <v>200</v>
      </c>
      <c r="C230" s="45"/>
      <c r="D230" s="192"/>
      <c r="E230" s="192"/>
      <c r="F230" s="46">
        <f t="shared" si="14"/>
        <v>0</v>
      </c>
      <c r="H230" s="96"/>
      <c r="I230" s="96"/>
      <c r="J230" s="96"/>
    </row>
    <row r="231" spans="1:10" ht="17.25" customHeight="1" hidden="1">
      <c r="A231" s="213" t="s">
        <v>355</v>
      </c>
      <c r="B231" s="166">
        <v>200</v>
      </c>
      <c r="C231" s="45"/>
      <c r="D231" s="192"/>
      <c r="E231" s="192"/>
      <c r="F231" s="46">
        <f t="shared" si="14"/>
        <v>0</v>
      </c>
      <c r="H231" s="96"/>
      <c r="I231" s="96"/>
      <c r="J231" s="96"/>
    </row>
    <row r="232" spans="1:10" ht="17.25" customHeight="1" hidden="1">
      <c r="A232" s="213" t="s">
        <v>355</v>
      </c>
      <c r="B232" s="166">
        <v>200</v>
      </c>
      <c r="C232" s="45"/>
      <c r="D232" s="192"/>
      <c r="E232" s="192"/>
      <c r="F232" s="46">
        <f t="shared" si="14"/>
        <v>0</v>
      </c>
      <c r="H232" s="96"/>
      <c r="I232" s="96"/>
      <c r="J232" s="96"/>
    </row>
    <row r="233" spans="1:10" ht="17.25" customHeight="1" hidden="1">
      <c r="A233" s="213" t="s">
        <v>355</v>
      </c>
      <c r="B233" s="166">
        <v>200</v>
      </c>
      <c r="C233" s="45"/>
      <c r="D233" s="192"/>
      <c r="E233" s="192"/>
      <c r="F233" s="46">
        <f t="shared" si="14"/>
        <v>0</v>
      </c>
      <c r="H233" s="96"/>
      <c r="I233" s="96"/>
      <c r="J233" s="96"/>
    </row>
    <row r="234" spans="1:10" ht="17.25" customHeight="1" hidden="1">
      <c r="A234" s="213" t="s">
        <v>356</v>
      </c>
      <c r="B234" s="166">
        <v>200</v>
      </c>
      <c r="C234" s="45"/>
      <c r="D234" s="192"/>
      <c r="E234" s="192"/>
      <c r="F234" s="46">
        <f t="shared" si="14"/>
        <v>0</v>
      </c>
      <c r="H234" s="96"/>
      <c r="I234" s="96"/>
      <c r="J234" s="96"/>
    </row>
    <row r="235" spans="1:10" ht="17.25" customHeight="1" hidden="1">
      <c r="A235" s="213" t="s">
        <v>344</v>
      </c>
      <c r="B235" s="166">
        <v>200</v>
      </c>
      <c r="C235" s="45"/>
      <c r="D235" s="192"/>
      <c r="E235" s="192"/>
      <c r="F235" s="46">
        <f t="shared" si="14"/>
        <v>0</v>
      </c>
      <c r="H235" s="96"/>
      <c r="I235" s="96"/>
      <c r="J235" s="96"/>
    </row>
    <row r="236" spans="1:10" ht="17.25" customHeight="1" hidden="1">
      <c r="A236" s="213" t="s">
        <v>357</v>
      </c>
      <c r="B236" s="166">
        <v>200</v>
      </c>
      <c r="C236" s="45"/>
      <c r="D236" s="192"/>
      <c r="E236" s="192"/>
      <c r="F236" s="46">
        <f t="shared" si="14"/>
        <v>0</v>
      </c>
      <c r="H236" s="96"/>
      <c r="I236" s="96"/>
      <c r="J236" s="96"/>
    </row>
    <row r="237" spans="1:10" ht="154.5" customHeight="1">
      <c r="A237" s="213" t="s">
        <v>767</v>
      </c>
      <c r="B237" s="166">
        <v>200</v>
      </c>
      <c r="C237" s="45" t="s">
        <v>633</v>
      </c>
      <c r="D237" s="216">
        <f>D238</f>
        <v>500000</v>
      </c>
      <c r="E237" s="216">
        <f>E238</f>
        <v>0</v>
      </c>
      <c r="F237" s="46">
        <f t="shared" si="14"/>
        <v>500000</v>
      </c>
      <c r="H237" s="96"/>
      <c r="I237" s="96"/>
      <c r="J237" s="96"/>
    </row>
    <row r="238" spans="1:10" ht="43.5" customHeight="1">
      <c r="A238" s="213" t="s">
        <v>614</v>
      </c>
      <c r="B238" s="166">
        <v>200</v>
      </c>
      <c r="C238" s="45" t="s">
        <v>430</v>
      </c>
      <c r="D238" s="46">
        <v>500000</v>
      </c>
      <c r="E238" s="46">
        <v>0</v>
      </c>
      <c r="F238" s="46">
        <f t="shared" si="14"/>
        <v>500000</v>
      </c>
      <c r="H238" s="96"/>
      <c r="I238" s="96"/>
      <c r="J238" s="96"/>
    </row>
    <row r="239" spans="1:10" ht="143.25" customHeight="1">
      <c r="A239" s="213" t="s">
        <v>635</v>
      </c>
      <c r="B239" s="166">
        <v>200</v>
      </c>
      <c r="C239" s="45" t="s">
        <v>634</v>
      </c>
      <c r="D239" s="46">
        <f>D240</f>
        <v>2000000</v>
      </c>
      <c r="E239" s="46">
        <f>E240</f>
        <v>0</v>
      </c>
      <c r="F239" s="46">
        <f t="shared" si="14"/>
        <v>2000000</v>
      </c>
      <c r="H239" s="96"/>
      <c r="I239" s="96"/>
      <c r="J239" s="96"/>
    </row>
    <row r="240" spans="1:10" ht="41.25" customHeight="1">
      <c r="A240" s="213" t="s">
        <v>636</v>
      </c>
      <c r="B240" s="166">
        <v>200</v>
      </c>
      <c r="C240" s="45" t="s">
        <v>431</v>
      </c>
      <c r="D240" s="46">
        <v>2000000</v>
      </c>
      <c r="E240" s="46">
        <v>0</v>
      </c>
      <c r="F240" s="46">
        <f t="shared" si="14"/>
        <v>2000000</v>
      </c>
      <c r="H240" s="96"/>
      <c r="I240" s="96"/>
      <c r="J240" s="96"/>
    </row>
    <row r="241" spans="1:10" ht="31.5" customHeight="1">
      <c r="A241" s="213" t="s">
        <v>740</v>
      </c>
      <c r="B241" s="166">
        <v>200</v>
      </c>
      <c r="C241" s="45" t="s">
        <v>637</v>
      </c>
      <c r="D241" s="46">
        <f>D242</f>
        <v>22673400</v>
      </c>
      <c r="E241" s="46">
        <f>E242</f>
        <v>10296800.229999999</v>
      </c>
      <c r="F241" s="46">
        <f t="shared" si="14"/>
        <v>12376599.770000001</v>
      </c>
      <c r="H241" s="96"/>
      <c r="I241" s="96"/>
      <c r="J241" s="96"/>
    </row>
    <row r="242" spans="1:10" ht="41.25" customHeight="1">
      <c r="A242" s="213" t="s">
        <v>848</v>
      </c>
      <c r="B242" s="166">
        <v>200</v>
      </c>
      <c r="C242" s="45" t="s">
        <v>638</v>
      </c>
      <c r="D242" s="46">
        <f>D243+D245</f>
        <v>22673400</v>
      </c>
      <c r="E242" s="46">
        <f>E243+E245</f>
        <v>10296800.229999999</v>
      </c>
      <c r="F242" s="46">
        <f t="shared" si="14"/>
        <v>12376599.770000001</v>
      </c>
      <c r="H242" s="96"/>
      <c r="I242" s="96"/>
      <c r="J242" s="96"/>
    </row>
    <row r="243" spans="1:10" ht="65.25" customHeight="1">
      <c r="A243" s="213" t="s">
        <v>766</v>
      </c>
      <c r="B243" s="166">
        <v>200</v>
      </c>
      <c r="C243" s="45" t="s">
        <v>639</v>
      </c>
      <c r="D243" s="46">
        <f>D244</f>
        <v>20600000</v>
      </c>
      <c r="E243" s="46">
        <f>E244</f>
        <v>10262781.62</v>
      </c>
      <c r="F243" s="46">
        <f t="shared" si="14"/>
        <v>10337218.38</v>
      </c>
      <c r="H243" s="96"/>
      <c r="I243" s="96"/>
      <c r="J243" s="96"/>
    </row>
    <row r="244" spans="1:10" ht="32.25" customHeight="1">
      <c r="A244" s="213" t="s">
        <v>508</v>
      </c>
      <c r="B244" s="166">
        <v>200</v>
      </c>
      <c r="C244" s="45" t="s">
        <v>432</v>
      </c>
      <c r="D244" s="46">
        <v>20600000</v>
      </c>
      <c r="E244" s="46">
        <v>10262781.62</v>
      </c>
      <c r="F244" s="46">
        <f t="shared" si="14"/>
        <v>10337218.38</v>
      </c>
      <c r="H244" s="96"/>
      <c r="I244" s="96"/>
      <c r="J244" s="96"/>
    </row>
    <row r="245" spans="1:10" ht="61.5" customHeight="1">
      <c r="A245" s="213" t="s">
        <v>640</v>
      </c>
      <c r="B245" s="166">
        <v>200</v>
      </c>
      <c r="C245" s="45" t="s">
        <v>641</v>
      </c>
      <c r="D245" s="46">
        <f>D246+D247</f>
        <v>2073400</v>
      </c>
      <c r="E245" s="46">
        <f>E246+E247</f>
        <v>34018.61</v>
      </c>
      <c r="F245" s="46">
        <f t="shared" si="14"/>
        <v>2039381.39</v>
      </c>
      <c r="H245" s="96"/>
      <c r="I245" s="96"/>
      <c r="J245" s="96"/>
    </row>
    <row r="246" spans="1:10" ht="35.25" customHeight="1">
      <c r="A246" s="213" t="s">
        <v>514</v>
      </c>
      <c r="B246" s="166">
        <v>200</v>
      </c>
      <c r="C246" s="45" t="s">
        <v>433</v>
      </c>
      <c r="D246" s="46">
        <f>42800+30600</f>
        <v>73400</v>
      </c>
      <c r="E246" s="46">
        <v>34018.61</v>
      </c>
      <c r="F246" s="46">
        <f t="shared" si="14"/>
        <v>39381.39</v>
      </c>
      <c r="H246" s="96"/>
      <c r="I246" s="96"/>
      <c r="J246" s="96"/>
    </row>
    <row r="247" spans="1:10" ht="45" customHeight="1">
      <c r="A247" s="213" t="s">
        <v>849</v>
      </c>
      <c r="B247" s="166">
        <v>200</v>
      </c>
      <c r="C247" s="45" t="s">
        <v>434</v>
      </c>
      <c r="D247" s="46">
        <v>2000000</v>
      </c>
      <c r="E247" s="46">
        <v>0</v>
      </c>
      <c r="F247" s="46">
        <f t="shared" si="14"/>
        <v>2000000</v>
      </c>
      <c r="H247" s="96"/>
      <c r="I247" s="96"/>
      <c r="J247" s="96"/>
    </row>
    <row r="248" spans="1:10" ht="15.75" customHeight="1" hidden="1">
      <c r="A248" s="213" t="s">
        <v>350</v>
      </c>
      <c r="B248" s="166">
        <v>200</v>
      </c>
      <c r="C248" s="45"/>
      <c r="D248" s="46"/>
      <c r="E248" s="46"/>
      <c r="F248" s="46">
        <f t="shared" si="14"/>
        <v>0</v>
      </c>
      <c r="H248" s="96"/>
      <c r="I248" s="96"/>
      <c r="J248" s="96"/>
    </row>
    <row r="249" spans="1:10" ht="42" customHeight="1">
      <c r="A249" s="213" t="s">
        <v>723</v>
      </c>
      <c r="B249" s="166">
        <v>200</v>
      </c>
      <c r="C249" s="45" t="s">
        <v>642</v>
      </c>
      <c r="D249" s="46">
        <f>D250</f>
        <v>9275300</v>
      </c>
      <c r="E249" s="46">
        <f>E250</f>
        <v>3021360.45</v>
      </c>
      <c r="F249" s="46">
        <f t="shared" si="14"/>
        <v>6253939.55</v>
      </c>
      <c r="H249" s="96"/>
      <c r="I249" s="96"/>
      <c r="J249" s="96"/>
    </row>
    <row r="250" spans="1:10" ht="60" customHeight="1">
      <c r="A250" s="213" t="s">
        <v>750</v>
      </c>
      <c r="B250" s="166">
        <v>200</v>
      </c>
      <c r="C250" s="45" t="s">
        <v>643</v>
      </c>
      <c r="D250" s="46">
        <f>D251</f>
        <v>9275300</v>
      </c>
      <c r="E250" s="46">
        <f>E251</f>
        <v>3021360.45</v>
      </c>
      <c r="F250" s="46">
        <f t="shared" si="14"/>
        <v>6253939.55</v>
      </c>
      <c r="H250" s="96"/>
      <c r="I250" s="96"/>
      <c r="J250" s="96"/>
    </row>
    <row r="251" spans="1:10" ht="67.5" customHeight="1">
      <c r="A251" s="213" t="s">
        <v>850</v>
      </c>
      <c r="B251" s="166">
        <v>200</v>
      </c>
      <c r="C251" s="45" t="s">
        <v>644</v>
      </c>
      <c r="D251" s="46">
        <f>D252+D259</f>
        <v>9275300</v>
      </c>
      <c r="E251" s="46">
        <f>E252+E259</f>
        <v>3021360.45</v>
      </c>
      <c r="F251" s="46">
        <f t="shared" si="14"/>
        <v>6253939.55</v>
      </c>
      <c r="H251" s="96"/>
      <c r="I251" s="96"/>
      <c r="J251" s="96"/>
    </row>
    <row r="252" spans="1:10" ht="104.25" customHeight="1">
      <c r="A252" s="213" t="s">
        <v>851</v>
      </c>
      <c r="B252" s="166">
        <v>200</v>
      </c>
      <c r="C252" s="45" t="s">
        <v>645</v>
      </c>
      <c r="D252" s="46">
        <f>D253+D254+D255+D256+D257+D258</f>
        <v>9125300</v>
      </c>
      <c r="E252" s="46">
        <f>E253+E254+E255+E256+E257+E258</f>
        <v>2872360.45</v>
      </c>
      <c r="F252" s="46">
        <f t="shared" si="14"/>
        <v>6252939.55</v>
      </c>
      <c r="H252" s="96"/>
      <c r="I252" s="96"/>
      <c r="J252" s="96"/>
    </row>
    <row r="253" spans="1:10" ht="39.75" customHeight="1">
      <c r="A253" s="213" t="s">
        <v>646</v>
      </c>
      <c r="B253" s="166">
        <v>200</v>
      </c>
      <c r="C253" s="45" t="s">
        <v>435</v>
      </c>
      <c r="D253" s="46">
        <v>5571000</v>
      </c>
      <c r="E253" s="46">
        <v>1810563.03</v>
      </c>
      <c r="F253" s="46">
        <f t="shared" si="14"/>
        <v>3760436.9699999997</v>
      </c>
      <c r="H253" s="96"/>
      <c r="I253" s="96"/>
      <c r="J253" s="96"/>
    </row>
    <row r="254" spans="1:10" ht="42.75" customHeight="1">
      <c r="A254" s="213" t="s">
        <v>852</v>
      </c>
      <c r="B254" s="166">
        <v>200</v>
      </c>
      <c r="C254" s="45" t="s">
        <v>436</v>
      </c>
      <c r="D254" s="46">
        <v>1683000</v>
      </c>
      <c r="E254" s="46">
        <v>492171.9</v>
      </c>
      <c r="F254" s="46">
        <f t="shared" si="14"/>
        <v>1190828.1</v>
      </c>
      <c r="H254" s="96"/>
      <c r="I254" s="96"/>
      <c r="J254" s="96"/>
    </row>
    <row r="255" spans="1:10" ht="42" customHeight="1">
      <c r="A255" s="213" t="s">
        <v>853</v>
      </c>
      <c r="B255" s="166">
        <v>200</v>
      </c>
      <c r="C255" s="45" t="s">
        <v>437</v>
      </c>
      <c r="D255" s="46">
        <v>109800</v>
      </c>
      <c r="E255" s="46">
        <v>10850</v>
      </c>
      <c r="F255" s="46">
        <f t="shared" si="14"/>
        <v>98950</v>
      </c>
      <c r="H255" s="96"/>
      <c r="I255" s="96"/>
      <c r="J255" s="96"/>
    </row>
    <row r="256" spans="1:10" ht="36.75" customHeight="1">
      <c r="A256" s="213" t="s">
        <v>475</v>
      </c>
      <c r="B256" s="166">
        <v>200</v>
      </c>
      <c r="C256" s="45" t="s">
        <v>438</v>
      </c>
      <c r="D256" s="46">
        <v>245000</v>
      </c>
      <c r="E256" s="46">
        <v>97641.68</v>
      </c>
      <c r="F256" s="46">
        <f t="shared" si="14"/>
        <v>147358.32</v>
      </c>
      <c r="H256" s="96"/>
      <c r="I256" s="96"/>
      <c r="J256" s="96"/>
    </row>
    <row r="257" spans="1:10" ht="40.5" customHeight="1">
      <c r="A257" s="213" t="s">
        <v>567</v>
      </c>
      <c r="B257" s="166">
        <v>200</v>
      </c>
      <c r="C257" s="45" t="s">
        <v>439</v>
      </c>
      <c r="D257" s="46">
        <f>1181500+300000</f>
        <v>1481500</v>
      </c>
      <c r="E257" s="46">
        <v>461133.84</v>
      </c>
      <c r="F257" s="46">
        <f t="shared" si="14"/>
        <v>1020366.1599999999</v>
      </c>
      <c r="H257" s="96"/>
      <c r="I257" s="96"/>
      <c r="J257" s="96"/>
    </row>
    <row r="258" spans="1:10" ht="32.25" customHeight="1">
      <c r="A258" s="213" t="s">
        <v>487</v>
      </c>
      <c r="B258" s="166">
        <v>200</v>
      </c>
      <c r="C258" s="45" t="s">
        <v>440</v>
      </c>
      <c r="D258" s="46">
        <v>35000</v>
      </c>
      <c r="E258" s="46">
        <v>0</v>
      </c>
      <c r="F258" s="46">
        <f t="shared" si="14"/>
        <v>35000</v>
      </c>
      <c r="H258" s="96"/>
      <c r="I258" s="96"/>
      <c r="J258" s="96"/>
    </row>
    <row r="259" spans="1:10" ht="88.5" customHeight="1">
      <c r="A259" s="213" t="s">
        <v>647</v>
      </c>
      <c r="B259" s="166">
        <v>200</v>
      </c>
      <c r="C259" s="45" t="s">
        <v>648</v>
      </c>
      <c r="D259" s="46">
        <f>D260</f>
        <v>150000</v>
      </c>
      <c r="E259" s="46">
        <f>E260</f>
        <v>149000</v>
      </c>
      <c r="F259" s="46">
        <f t="shared" si="14"/>
        <v>1000</v>
      </c>
      <c r="H259" s="96"/>
      <c r="I259" s="96"/>
      <c r="J259" s="96"/>
    </row>
    <row r="260" spans="1:10" ht="40.5" customHeight="1">
      <c r="A260" s="213" t="s">
        <v>631</v>
      </c>
      <c r="B260" s="166">
        <v>200</v>
      </c>
      <c r="C260" s="45" t="s">
        <v>441</v>
      </c>
      <c r="D260" s="46">
        <v>150000</v>
      </c>
      <c r="E260" s="46">
        <v>149000</v>
      </c>
      <c r="F260" s="46">
        <f t="shared" si="14"/>
        <v>1000</v>
      </c>
      <c r="H260" s="96"/>
      <c r="I260" s="96"/>
      <c r="J260" s="96"/>
    </row>
    <row r="261" spans="1:10" ht="28.5" customHeight="1">
      <c r="A261" s="217" t="s">
        <v>650</v>
      </c>
      <c r="B261" s="166">
        <v>200</v>
      </c>
      <c r="C261" s="44" t="s">
        <v>649</v>
      </c>
      <c r="D261" s="43">
        <f aca="true" t="shared" si="15" ref="D261:E265">D262</f>
        <v>156600</v>
      </c>
      <c r="E261" s="43">
        <f t="shared" si="15"/>
        <v>22400</v>
      </c>
      <c r="F261" s="43">
        <f t="shared" si="14"/>
        <v>134200</v>
      </c>
      <c r="H261" s="96"/>
      <c r="I261" s="96"/>
      <c r="J261" s="96"/>
    </row>
    <row r="262" spans="1:10" ht="28.5" customHeight="1">
      <c r="A262" s="213" t="s">
        <v>651</v>
      </c>
      <c r="B262" s="166">
        <v>200</v>
      </c>
      <c r="C262" s="45" t="s">
        <v>652</v>
      </c>
      <c r="D262" s="46">
        <f t="shared" si="15"/>
        <v>156600</v>
      </c>
      <c r="E262" s="46">
        <f t="shared" si="15"/>
        <v>22400</v>
      </c>
      <c r="F262" s="46">
        <f t="shared" si="14"/>
        <v>134200</v>
      </c>
      <c r="H262" s="96"/>
      <c r="I262" s="96"/>
      <c r="J262" s="96"/>
    </row>
    <row r="263" spans="1:10" ht="39" customHeight="1">
      <c r="A263" s="213" t="s">
        <v>751</v>
      </c>
      <c r="B263" s="166">
        <v>200</v>
      </c>
      <c r="C263" s="45" t="s">
        <v>653</v>
      </c>
      <c r="D263" s="46">
        <f t="shared" si="15"/>
        <v>156600</v>
      </c>
      <c r="E263" s="46">
        <f t="shared" si="15"/>
        <v>22400</v>
      </c>
      <c r="F263" s="46">
        <f t="shared" si="14"/>
        <v>134200</v>
      </c>
      <c r="H263" s="96"/>
      <c r="I263" s="96"/>
      <c r="J263" s="96"/>
    </row>
    <row r="264" spans="1:10" ht="78.75" customHeight="1">
      <c r="A264" s="213" t="s">
        <v>854</v>
      </c>
      <c r="B264" s="166">
        <v>200</v>
      </c>
      <c r="C264" s="45" t="s">
        <v>654</v>
      </c>
      <c r="D264" s="46">
        <f t="shared" si="15"/>
        <v>156600</v>
      </c>
      <c r="E264" s="46">
        <f t="shared" si="15"/>
        <v>22400</v>
      </c>
      <c r="F264" s="46">
        <f t="shared" si="14"/>
        <v>134200</v>
      </c>
      <c r="H264" s="96"/>
      <c r="I264" s="96"/>
      <c r="J264" s="96"/>
    </row>
    <row r="265" spans="1:10" ht="105.75" customHeight="1">
      <c r="A265" s="213" t="s">
        <v>655</v>
      </c>
      <c r="B265" s="166">
        <v>200</v>
      </c>
      <c r="C265" s="45" t="s">
        <v>656</v>
      </c>
      <c r="D265" s="46">
        <f t="shared" si="15"/>
        <v>156600</v>
      </c>
      <c r="E265" s="46">
        <f t="shared" si="15"/>
        <v>22400</v>
      </c>
      <c r="F265" s="46">
        <f t="shared" si="14"/>
        <v>134200</v>
      </c>
      <c r="H265" s="96"/>
      <c r="I265" s="96"/>
      <c r="J265" s="96"/>
    </row>
    <row r="266" spans="1:10" ht="41.25" customHeight="1">
      <c r="A266" s="213" t="s">
        <v>544</v>
      </c>
      <c r="B266" s="166">
        <v>200</v>
      </c>
      <c r="C266" s="45" t="s">
        <v>442</v>
      </c>
      <c r="D266" s="46">
        <v>156600</v>
      </c>
      <c r="E266" s="46">
        <v>22400</v>
      </c>
      <c r="F266" s="46">
        <f t="shared" si="14"/>
        <v>134200</v>
      </c>
      <c r="H266" s="96"/>
      <c r="I266" s="96"/>
      <c r="J266" s="96"/>
    </row>
    <row r="267" spans="1:10" ht="41.25" customHeight="1">
      <c r="A267" s="217" t="s">
        <v>659</v>
      </c>
      <c r="B267" s="166">
        <v>200</v>
      </c>
      <c r="C267" s="44" t="s">
        <v>657</v>
      </c>
      <c r="D267" s="43">
        <f>D268+D280</f>
        <v>28569300</v>
      </c>
      <c r="E267" s="43">
        <f>E268+E280</f>
        <v>11947993.67</v>
      </c>
      <c r="F267" s="43">
        <f t="shared" si="14"/>
        <v>16621306.33</v>
      </c>
      <c r="H267" s="96"/>
      <c r="I267" s="96"/>
      <c r="J267" s="96"/>
    </row>
    <row r="268" spans="1:10" ht="30" customHeight="1">
      <c r="A268" s="213" t="s">
        <v>660</v>
      </c>
      <c r="B268" s="166">
        <v>200</v>
      </c>
      <c r="C268" s="45" t="s">
        <v>658</v>
      </c>
      <c r="D268" s="46">
        <f>D269+D276</f>
        <v>27519300</v>
      </c>
      <c r="E268" s="46">
        <f>E269+E276</f>
        <v>11700750</v>
      </c>
      <c r="F268" s="46">
        <f t="shared" si="14"/>
        <v>15818550</v>
      </c>
      <c r="H268" s="96"/>
      <c r="I268" s="96"/>
      <c r="J268" s="96"/>
    </row>
    <row r="269" spans="1:10" ht="41.25" customHeight="1">
      <c r="A269" s="213" t="s">
        <v>752</v>
      </c>
      <c r="B269" s="166">
        <v>200</v>
      </c>
      <c r="C269" s="45" t="s">
        <v>661</v>
      </c>
      <c r="D269" s="46">
        <f>D270</f>
        <v>27109300</v>
      </c>
      <c r="E269" s="46">
        <f>E270</f>
        <v>11682750</v>
      </c>
      <c r="F269" s="46">
        <f t="shared" si="14"/>
        <v>15426550</v>
      </c>
      <c r="H269" s="96"/>
      <c r="I269" s="96"/>
      <c r="J269" s="96"/>
    </row>
    <row r="270" spans="1:10" ht="45" customHeight="1">
      <c r="A270" s="213" t="s">
        <v>855</v>
      </c>
      <c r="B270" s="166">
        <v>200</v>
      </c>
      <c r="C270" s="45" t="s">
        <v>662</v>
      </c>
      <c r="D270" s="46">
        <f>D271+D273</f>
        <v>27109300</v>
      </c>
      <c r="E270" s="46">
        <f>E271+E273</f>
        <v>11682750</v>
      </c>
      <c r="F270" s="46">
        <f t="shared" si="14"/>
        <v>15426550</v>
      </c>
      <c r="H270" s="96"/>
      <c r="I270" s="96"/>
      <c r="J270" s="96"/>
    </row>
    <row r="271" spans="1:10" ht="77.25" customHeight="1">
      <c r="A271" s="213" t="s">
        <v>765</v>
      </c>
      <c r="B271" s="166">
        <v>200</v>
      </c>
      <c r="C271" s="45" t="s">
        <v>664</v>
      </c>
      <c r="D271" s="46">
        <f>D272</f>
        <v>22908400</v>
      </c>
      <c r="E271" s="46">
        <f>E272</f>
        <v>9541100</v>
      </c>
      <c r="F271" s="46">
        <f t="shared" si="14"/>
        <v>13367300</v>
      </c>
      <c r="H271" s="96"/>
      <c r="I271" s="96"/>
      <c r="J271" s="96"/>
    </row>
    <row r="272" spans="1:10" ht="54.75" customHeight="1">
      <c r="A272" s="213" t="s">
        <v>663</v>
      </c>
      <c r="B272" s="166">
        <v>200</v>
      </c>
      <c r="C272" s="45" t="s">
        <v>443</v>
      </c>
      <c r="D272" s="46">
        <v>22908400</v>
      </c>
      <c r="E272" s="46">
        <v>9541100</v>
      </c>
      <c r="F272" s="46">
        <f t="shared" si="14"/>
        <v>13367300</v>
      </c>
      <c r="H272" s="96"/>
      <c r="I272" s="96"/>
      <c r="J272" s="96"/>
    </row>
    <row r="273" spans="1:10" ht="66" customHeight="1">
      <c r="A273" s="213" t="s">
        <v>665</v>
      </c>
      <c r="B273" s="166">
        <v>200</v>
      </c>
      <c r="C273" s="45" t="s">
        <v>666</v>
      </c>
      <c r="D273" s="46">
        <f>D274+D275</f>
        <v>4200900</v>
      </c>
      <c r="E273" s="46">
        <f>E274+E275</f>
        <v>2141650</v>
      </c>
      <c r="F273" s="46">
        <f t="shared" si="14"/>
        <v>2059250</v>
      </c>
      <c r="H273" s="96"/>
      <c r="I273" s="96"/>
      <c r="J273" s="96"/>
    </row>
    <row r="274" spans="1:10" ht="33" customHeight="1">
      <c r="A274" s="213" t="s">
        <v>667</v>
      </c>
      <c r="B274" s="166">
        <v>200</v>
      </c>
      <c r="C274" s="45" t="s">
        <v>444</v>
      </c>
      <c r="D274" s="46">
        <f>3250900+900000</f>
        <v>4150900</v>
      </c>
      <c r="E274" s="46">
        <v>2091650</v>
      </c>
      <c r="F274" s="46">
        <f t="shared" si="14"/>
        <v>2059250</v>
      </c>
      <c r="H274" s="96"/>
      <c r="I274" s="96"/>
      <c r="J274" s="96"/>
    </row>
    <row r="275" spans="1:10" ht="32.25" customHeight="1">
      <c r="A275" s="213" t="s">
        <v>497</v>
      </c>
      <c r="B275" s="166">
        <v>200</v>
      </c>
      <c r="C275" s="45" t="s">
        <v>445</v>
      </c>
      <c r="D275" s="46">
        <v>50000</v>
      </c>
      <c r="E275" s="46">
        <v>50000</v>
      </c>
      <c r="F275" s="46">
        <f t="shared" si="14"/>
        <v>0</v>
      </c>
      <c r="H275" s="96"/>
      <c r="I275" s="96"/>
      <c r="J275" s="96"/>
    </row>
    <row r="276" spans="1:10" ht="32.25" customHeight="1">
      <c r="A276" s="213" t="s">
        <v>734</v>
      </c>
      <c r="B276" s="166">
        <v>200</v>
      </c>
      <c r="C276" s="45" t="s">
        <v>669</v>
      </c>
      <c r="D276" s="46">
        <f aca="true" t="shared" si="16" ref="D276:E278">D277</f>
        <v>410000</v>
      </c>
      <c r="E276" s="46">
        <f t="shared" si="16"/>
        <v>18000</v>
      </c>
      <c r="F276" s="46">
        <f t="shared" si="14"/>
        <v>392000</v>
      </c>
      <c r="H276" s="96"/>
      <c r="I276" s="96"/>
      <c r="J276" s="96"/>
    </row>
    <row r="277" spans="1:10" ht="59.25" customHeight="1">
      <c r="A277" s="213" t="s">
        <v>820</v>
      </c>
      <c r="B277" s="166">
        <v>200</v>
      </c>
      <c r="C277" s="45" t="s">
        <v>670</v>
      </c>
      <c r="D277" s="46">
        <f t="shared" si="16"/>
        <v>410000</v>
      </c>
      <c r="E277" s="46">
        <f t="shared" si="16"/>
        <v>18000</v>
      </c>
      <c r="F277" s="46">
        <f t="shared" si="14"/>
        <v>392000</v>
      </c>
      <c r="H277" s="96"/>
      <c r="I277" s="96"/>
      <c r="J277" s="96"/>
    </row>
    <row r="278" spans="1:10" ht="105" customHeight="1">
      <c r="A278" s="213" t="s">
        <v>764</v>
      </c>
      <c r="B278" s="166">
        <v>200</v>
      </c>
      <c r="C278" s="45" t="s">
        <v>668</v>
      </c>
      <c r="D278" s="46">
        <f t="shared" si="16"/>
        <v>410000</v>
      </c>
      <c r="E278" s="46">
        <f t="shared" si="16"/>
        <v>18000</v>
      </c>
      <c r="F278" s="46">
        <f aca="true" t="shared" si="17" ref="F278:F316">SUM(D278)-E278</f>
        <v>392000</v>
      </c>
      <c r="H278" s="96"/>
      <c r="I278" s="96"/>
      <c r="J278" s="96"/>
    </row>
    <row r="279" spans="1:10" ht="33.75" customHeight="1">
      <c r="A279" s="213" t="s">
        <v>667</v>
      </c>
      <c r="B279" s="166">
        <v>200</v>
      </c>
      <c r="C279" s="45" t="s">
        <v>446</v>
      </c>
      <c r="D279" s="46">
        <v>410000</v>
      </c>
      <c r="E279" s="46">
        <v>18000</v>
      </c>
      <c r="F279" s="46">
        <f t="shared" si="17"/>
        <v>392000</v>
      </c>
      <c r="H279" s="96"/>
      <c r="I279" s="96"/>
      <c r="J279" s="96"/>
    </row>
    <row r="280" spans="1:10" ht="33.75" customHeight="1">
      <c r="A280" s="213" t="s">
        <v>673</v>
      </c>
      <c r="B280" s="166">
        <v>200</v>
      </c>
      <c r="C280" s="45" t="s">
        <v>671</v>
      </c>
      <c r="D280" s="46">
        <f aca="true" t="shared" si="18" ref="D280:E283">D281</f>
        <v>1050000</v>
      </c>
      <c r="E280" s="46">
        <f t="shared" si="18"/>
        <v>247243.67</v>
      </c>
      <c r="F280" s="46">
        <f t="shared" si="17"/>
        <v>802756.33</v>
      </c>
      <c r="H280" s="96"/>
      <c r="I280" s="96"/>
      <c r="J280" s="96"/>
    </row>
    <row r="281" spans="1:10" ht="33.75" customHeight="1">
      <c r="A281" s="213" t="s">
        <v>752</v>
      </c>
      <c r="B281" s="166">
        <v>200</v>
      </c>
      <c r="C281" s="45" t="s">
        <v>672</v>
      </c>
      <c r="D281" s="46">
        <f t="shared" si="18"/>
        <v>1050000</v>
      </c>
      <c r="E281" s="46">
        <f t="shared" si="18"/>
        <v>247243.67</v>
      </c>
      <c r="F281" s="46">
        <f t="shared" si="17"/>
        <v>802756.33</v>
      </c>
      <c r="H281" s="96"/>
      <c r="I281" s="96"/>
      <c r="J281" s="96"/>
    </row>
    <row r="282" spans="1:10" ht="51.75" customHeight="1">
      <c r="A282" s="213" t="s">
        <v>856</v>
      </c>
      <c r="B282" s="166">
        <v>200</v>
      </c>
      <c r="C282" s="45" t="s">
        <v>674</v>
      </c>
      <c r="D282" s="46">
        <f t="shared" si="18"/>
        <v>1050000</v>
      </c>
      <c r="E282" s="46">
        <f t="shared" si="18"/>
        <v>247243.67</v>
      </c>
      <c r="F282" s="46">
        <f t="shared" si="17"/>
        <v>802756.33</v>
      </c>
      <c r="H282" s="96"/>
      <c r="I282" s="96"/>
      <c r="J282" s="96"/>
    </row>
    <row r="283" spans="1:10" ht="81" customHeight="1">
      <c r="A283" s="213" t="s">
        <v>675</v>
      </c>
      <c r="B283" s="166">
        <v>200</v>
      </c>
      <c r="C283" s="45" t="s">
        <v>676</v>
      </c>
      <c r="D283" s="46">
        <f t="shared" si="18"/>
        <v>1050000</v>
      </c>
      <c r="E283" s="46">
        <f t="shared" si="18"/>
        <v>247243.67</v>
      </c>
      <c r="F283" s="46">
        <f t="shared" si="17"/>
        <v>802756.33</v>
      </c>
      <c r="H283" s="96"/>
      <c r="I283" s="96"/>
      <c r="J283" s="96"/>
    </row>
    <row r="284" spans="1:10" ht="41.25" customHeight="1">
      <c r="A284" s="213" t="s">
        <v>544</v>
      </c>
      <c r="B284" s="166">
        <v>200</v>
      </c>
      <c r="C284" s="45" t="s">
        <v>447</v>
      </c>
      <c r="D284" s="46">
        <v>1050000</v>
      </c>
      <c r="E284" s="46">
        <v>247243.67</v>
      </c>
      <c r="F284" s="46">
        <f t="shared" si="17"/>
        <v>802756.33</v>
      </c>
      <c r="H284" s="96"/>
      <c r="I284" s="96"/>
      <c r="J284" s="96"/>
    </row>
    <row r="285" spans="1:10" ht="41.25" customHeight="1">
      <c r="A285" s="217" t="s">
        <v>682</v>
      </c>
      <c r="B285" s="166">
        <v>200</v>
      </c>
      <c r="C285" s="44" t="s">
        <v>677</v>
      </c>
      <c r="D285" s="43">
        <f>D286+D291</f>
        <v>28153239.990000002</v>
      </c>
      <c r="E285" s="43">
        <f>E286+E291</f>
        <v>5358357.62</v>
      </c>
      <c r="F285" s="43">
        <f t="shared" si="17"/>
        <v>22794882.37</v>
      </c>
      <c r="H285" s="96"/>
      <c r="I285" s="96"/>
      <c r="J285" s="96"/>
    </row>
    <row r="286" spans="1:10" ht="24" customHeight="1">
      <c r="A286" s="213" t="s">
        <v>683</v>
      </c>
      <c r="B286" s="166">
        <v>200</v>
      </c>
      <c r="C286" s="45" t="s">
        <v>678</v>
      </c>
      <c r="D286" s="46">
        <f aca="true" t="shared" si="19" ref="D286:E289">D287</f>
        <v>105300</v>
      </c>
      <c r="E286" s="46">
        <f t="shared" si="19"/>
        <v>45238.62</v>
      </c>
      <c r="F286" s="46">
        <f t="shared" si="17"/>
        <v>60061.38</v>
      </c>
      <c r="H286" s="96"/>
      <c r="I286" s="96"/>
      <c r="J286" s="96"/>
    </row>
    <row r="287" spans="1:10" ht="41.25" customHeight="1">
      <c r="A287" s="213" t="s">
        <v>730</v>
      </c>
      <c r="B287" s="166">
        <v>200</v>
      </c>
      <c r="C287" s="45" t="s">
        <v>679</v>
      </c>
      <c r="D287" s="46">
        <f t="shared" si="19"/>
        <v>105300</v>
      </c>
      <c r="E287" s="46">
        <f t="shared" si="19"/>
        <v>45238.62</v>
      </c>
      <c r="F287" s="46">
        <f t="shared" si="17"/>
        <v>60061.38</v>
      </c>
      <c r="H287" s="96"/>
      <c r="I287" s="96"/>
      <c r="J287" s="96"/>
    </row>
    <row r="288" spans="1:10" ht="29.25" customHeight="1">
      <c r="A288" s="213" t="s">
        <v>729</v>
      </c>
      <c r="B288" s="166">
        <v>200</v>
      </c>
      <c r="C288" s="45" t="s">
        <v>680</v>
      </c>
      <c r="D288" s="46">
        <f t="shared" si="19"/>
        <v>105300</v>
      </c>
      <c r="E288" s="46">
        <f t="shared" si="19"/>
        <v>45238.62</v>
      </c>
      <c r="F288" s="46">
        <f t="shared" si="17"/>
        <v>60061.38</v>
      </c>
      <c r="H288" s="96"/>
      <c r="I288" s="96"/>
      <c r="J288" s="96"/>
    </row>
    <row r="289" spans="1:10" ht="56.25" customHeight="1">
      <c r="A289" s="213" t="s">
        <v>763</v>
      </c>
      <c r="B289" s="166">
        <v>200</v>
      </c>
      <c r="C289" s="45" t="s">
        <v>681</v>
      </c>
      <c r="D289" s="46">
        <f t="shared" si="19"/>
        <v>105300</v>
      </c>
      <c r="E289" s="46">
        <f t="shared" si="19"/>
        <v>45238.62</v>
      </c>
      <c r="F289" s="46">
        <f t="shared" si="17"/>
        <v>60061.38</v>
      </c>
      <c r="H289" s="96"/>
      <c r="I289" s="96"/>
      <c r="J289" s="96"/>
    </row>
    <row r="290" spans="1:10" ht="32.25" customHeight="1">
      <c r="A290" s="213" t="s">
        <v>857</v>
      </c>
      <c r="B290" s="166">
        <v>200</v>
      </c>
      <c r="C290" s="45" t="s">
        <v>448</v>
      </c>
      <c r="D290" s="46">
        <v>105300</v>
      </c>
      <c r="E290" s="46">
        <v>45238.62</v>
      </c>
      <c r="F290" s="46">
        <f t="shared" si="17"/>
        <v>60061.38</v>
      </c>
      <c r="H290" s="96"/>
      <c r="I290" s="96"/>
      <c r="J290" s="96"/>
    </row>
    <row r="291" spans="1:10" ht="32.25" customHeight="1">
      <c r="A291" s="213" t="s">
        <v>690</v>
      </c>
      <c r="B291" s="166">
        <v>200</v>
      </c>
      <c r="C291" s="45" t="s">
        <v>684</v>
      </c>
      <c r="D291" s="46">
        <f>D292</f>
        <v>28047939.990000002</v>
      </c>
      <c r="E291" s="46">
        <f>E292</f>
        <v>5313119</v>
      </c>
      <c r="F291" s="46">
        <f t="shared" si="17"/>
        <v>22734820.990000002</v>
      </c>
      <c r="H291" s="96"/>
      <c r="I291" s="96"/>
      <c r="J291" s="96"/>
    </row>
    <row r="292" spans="1:10" ht="49.5" customHeight="1">
      <c r="A292" s="213" t="s">
        <v>753</v>
      </c>
      <c r="B292" s="166">
        <v>200</v>
      </c>
      <c r="C292" s="45" t="s">
        <v>685</v>
      </c>
      <c r="D292" s="46">
        <f>D293</f>
        <v>28047939.990000002</v>
      </c>
      <c r="E292" s="46">
        <f>E293</f>
        <v>5313119</v>
      </c>
      <c r="F292" s="46">
        <f t="shared" si="17"/>
        <v>22734820.990000002</v>
      </c>
      <c r="H292" s="96"/>
      <c r="I292" s="96"/>
      <c r="J292" s="96"/>
    </row>
    <row r="293" spans="1:10" ht="95.25" customHeight="1">
      <c r="A293" s="213" t="s">
        <v>858</v>
      </c>
      <c r="B293" s="166">
        <v>200</v>
      </c>
      <c r="C293" s="45" t="s">
        <v>686</v>
      </c>
      <c r="D293" s="46">
        <f>D294+D296+D298</f>
        <v>28047939.990000002</v>
      </c>
      <c r="E293" s="46">
        <f>E294+E296+E298</f>
        <v>5313119</v>
      </c>
      <c r="F293" s="46">
        <f t="shared" si="17"/>
        <v>22734820.990000002</v>
      </c>
      <c r="H293" s="96"/>
      <c r="I293" s="96"/>
      <c r="J293" s="96"/>
    </row>
    <row r="294" spans="1:10" ht="194.25" customHeight="1">
      <c r="A294" s="213" t="s">
        <v>688</v>
      </c>
      <c r="B294" s="166">
        <v>200</v>
      </c>
      <c r="C294" s="45" t="s">
        <v>687</v>
      </c>
      <c r="D294" s="46">
        <f>D295</f>
        <v>21822220.3</v>
      </c>
      <c r="E294" s="46">
        <f>E295</f>
        <v>4304700</v>
      </c>
      <c r="F294" s="46">
        <f t="shared" si="17"/>
        <v>17517520.3</v>
      </c>
      <c r="H294" s="96"/>
      <c r="I294" s="96"/>
      <c r="J294" s="96"/>
    </row>
    <row r="295" spans="1:10" ht="32.25" customHeight="1">
      <c r="A295" s="213" t="s">
        <v>689</v>
      </c>
      <c r="B295" s="166">
        <v>200</v>
      </c>
      <c r="C295" s="45" t="s">
        <v>449</v>
      </c>
      <c r="D295" s="46">
        <f>17422700+4399620.3-908400+908300</f>
        <v>21822220.3</v>
      </c>
      <c r="E295" s="46">
        <v>4304700</v>
      </c>
      <c r="F295" s="46">
        <f t="shared" si="17"/>
        <v>17517520.3</v>
      </c>
      <c r="H295" s="96"/>
      <c r="I295" s="96"/>
      <c r="J295" s="96"/>
    </row>
    <row r="296" spans="1:10" ht="219.75" customHeight="1">
      <c r="A296" s="213" t="s">
        <v>691</v>
      </c>
      <c r="B296" s="166">
        <v>200</v>
      </c>
      <c r="C296" s="45" t="s">
        <v>692</v>
      </c>
      <c r="D296" s="46">
        <f>D297</f>
        <v>2061019.69</v>
      </c>
      <c r="E296" s="46">
        <f>E297</f>
        <v>406555</v>
      </c>
      <c r="F296" s="46">
        <f t="shared" si="17"/>
        <v>1654464.69</v>
      </c>
      <c r="H296" s="96"/>
      <c r="I296" s="96"/>
      <c r="J296" s="96"/>
    </row>
    <row r="297" spans="1:10" ht="27.75" customHeight="1">
      <c r="A297" s="213" t="s">
        <v>693</v>
      </c>
      <c r="B297" s="166">
        <v>200</v>
      </c>
      <c r="C297" s="45" t="s">
        <v>450</v>
      </c>
      <c r="D297" s="46">
        <f>1645500+415519.69-85800+85800</f>
        <v>2061019.69</v>
      </c>
      <c r="E297" s="46">
        <v>406555</v>
      </c>
      <c r="F297" s="46">
        <f t="shared" si="17"/>
        <v>1654464.69</v>
      </c>
      <c r="H297" s="96"/>
      <c r="I297" s="96"/>
      <c r="J297" s="96"/>
    </row>
    <row r="298" spans="1:10" ht="205.5" customHeight="1">
      <c r="A298" s="213" t="s">
        <v>694</v>
      </c>
      <c r="B298" s="166">
        <v>200</v>
      </c>
      <c r="C298" s="45" t="s">
        <v>695</v>
      </c>
      <c r="D298" s="46">
        <f>D299</f>
        <v>4164700</v>
      </c>
      <c r="E298" s="46">
        <f>E299</f>
        <v>601864</v>
      </c>
      <c r="F298" s="46">
        <f t="shared" si="17"/>
        <v>3562836</v>
      </c>
      <c r="H298" s="96"/>
      <c r="I298" s="96"/>
      <c r="J298" s="96"/>
    </row>
    <row r="299" spans="1:10" ht="33" customHeight="1">
      <c r="A299" s="213" t="s">
        <v>693</v>
      </c>
      <c r="B299" s="166">
        <v>200</v>
      </c>
      <c r="C299" s="45" t="s">
        <v>451</v>
      </c>
      <c r="D299" s="46">
        <v>4164700</v>
      </c>
      <c r="E299" s="46">
        <v>601864</v>
      </c>
      <c r="F299" s="46">
        <f t="shared" si="17"/>
        <v>3562836</v>
      </c>
      <c r="H299" s="96"/>
      <c r="I299" s="96"/>
      <c r="J299" s="96"/>
    </row>
    <row r="300" spans="1:10" ht="33" customHeight="1">
      <c r="A300" s="217" t="s">
        <v>697</v>
      </c>
      <c r="B300" s="166">
        <v>200</v>
      </c>
      <c r="C300" s="44" t="s">
        <v>696</v>
      </c>
      <c r="D300" s="43">
        <f>D301</f>
        <v>8990000</v>
      </c>
      <c r="E300" s="43">
        <f>E301</f>
        <v>2228200</v>
      </c>
      <c r="F300" s="43">
        <f t="shared" si="17"/>
        <v>6761800</v>
      </c>
      <c r="H300" s="96"/>
      <c r="I300" s="96"/>
      <c r="J300" s="96"/>
    </row>
    <row r="301" spans="1:10" ht="33" customHeight="1">
      <c r="A301" s="213" t="s">
        <v>754</v>
      </c>
      <c r="B301" s="166">
        <v>200</v>
      </c>
      <c r="C301" s="45" t="s">
        <v>698</v>
      </c>
      <c r="D301" s="46">
        <f>D302</f>
        <v>8990000</v>
      </c>
      <c r="E301" s="46">
        <f>E302</f>
        <v>2228200</v>
      </c>
      <c r="F301" s="46">
        <f t="shared" si="17"/>
        <v>6761800</v>
      </c>
      <c r="H301" s="96"/>
      <c r="I301" s="96"/>
      <c r="J301" s="96"/>
    </row>
    <row r="302" spans="1:10" ht="33" customHeight="1">
      <c r="A302" s="213" t="s">
        <v>755</v>
      </c>
      <c r="B302" s="166">
        <v>200</v>
      </c>
      <c r="C302" s="45" t="s">
        <v>699</v>
      </c>
      <c r="D302" s="46">
        <f>D303+D307+D315</f>
        <v>8990000</v>
      </c>
      <c r="E302" s="46">
        <f>E303+E307+E315</f>
        <v>2228200</v>
      </c>
      <c r="F302" s="46">
        <f t="shared" si="17"/>
        <v>6761800</v>
      </c>
      <c r="H302" s="96"/>
      <c r="I302" s="96"/>
      <c r="J302" s="96"/>
    </row>
    <row r="303" spans="1:10" ht="51" customHeight="1">
      <c r="A303" s="213" t="s">
        <v>859</v>
      </c>
      <c r="B303" s="166">
        <v>200</v>
      </c>
      <c r="C303" s="45" t="s">
        <v>700</v>
      </c>
      <c r="D303" s="46">
        <f>D304</f>
        <v>900000</v>
      </c>
      <c r="E303" s="46">
        <f>E304</f>
        <v>185200</v>
      </c>
      <c r="F303" s="46">
        <f t="shared" si="17"/>
        <v>714800</v>
      </c>
      <c r="H303" s="96"/>
      <c r="I303" s="96"/>
      <c r="J303" s="96"/>
    </row>
    <row r="304" spans="1:10" ht="64.5" customHeight="1">
      <c r="A304" s="213" t="s">
        <v>762</v>
      </c>
      <c r="B304" s="166">
        <v>200</v>
      </c>
      <c r="C304" s="45" t="s">
        <v>701</v>
      </c>
      <c r="D304" s="46">
        <f>D306+D305</f>
        <v>900000</v>
      </c>
      <c r="E304" s="46">
        <f>E306+E305</f>
        <v>185200</v>
      </c>
      <c r="F304" s="46">
        <f t="shared" si="17"/>
        <v>714800</v>
      </c>
      <c r="H304" s="96"/>
      <c r="I304" s="96"/>
      <c r="J304" s="96"/>
    </row>
    <row r="305" spans="1:10" ht="56.25" customHeight="1">
      <c r="A305" s="213" t="s">
        <v>807</v>
      </c>
      <c r="B305" s="166">
        <v>200</v>
      </c>
      <c r="C305" s="45" t="s">
        <v>806</v>
      </c>
      <c r="D305" s="46">
        <v>830000</v>
      </c>
      <c r="E305" s="46">
        <v>168700</v>
      </c>
      <c r="F305" s="46">
        <f t="shared" si="17"/>
        <v>661300</v>
      </c>
      <c r="H305" s="96"/>
      <c r="I305" s="96"/>
      <c r="J305" s="96"/>
    </row>
    <row r="306" spans="1:10" ht="32.25" customHeight="1">
      <c r="A306" s="213" t="s">
        <v>514</v>
      </c>
      <c r="B306" s="166">
        <v>200</v>
      </c>
      <c r="C306" s="45" t="s">
        <v>452</v>
      </c>
      <c r="D306" s="46">
        <v>70000</v>
      </c>
      <c r="E306" s="46">
        <v>16500</v>
      </c>
      <c r="F306" s="46">
        <f t="shared" si="17"/>
        <v>53500</v>
      </c>
      <c r="H306" s="96"/>
      <c r="I306" s="96"/>
      <c r="J306" s="96"/>
    </row>
    <row r="307" spans="1:10" ht="54" customHeight="1">
      <c r="A307" s="213" t="s">
        <v>860</v>
      </c>
      <c r="B307" s="166">
        <v>200</v>
      </c>
      <c r="C307" s="45" t="s">
        <v>703</v>
      </c>
      <c r="D307" s="46">
        <f>D308+D310+D312</f>
        <v>6420000</v>
      </c>
      <c r="E307" s="46">
        <f>E308+E310+E312</f>
        <v>373000</v>
      </c>
      <c r="F307" s="46">
        <f t="shared" si="17"/>
        <v>6047000</v>
      </c>
      <c r="H307" s="96"/>
      <c r="I307" s="96"/>
      <c r="J307" s="96"/>
    </row>
    <row r="308" spans="1:10" ht="67.5" customHeight="1">
      <c r="A308" s="213" t="s">
        <v>761</v>
      </c>
      <c r="B308" s="166">
        <v>200</v>
      </c>
      <c r="C308" s="45" t="s">
        <v>702</v>
      </c>
      <c r="D308" s="46">
        <f>D309</f>
        <v>6320000</v>
      </c>
      <c r="E308" s="46">
        <f>E309</f>
        <v>274000</v>
      </c>
      <c r="F308" s="46">
        <f t="shared" si="17"/>
        <v>6046000</v>
      </c>
      <c r="H308" s="96"/>
      <c r="I308" s="96"/>
      <c r="J308" s="96"/>
    </row>
    <row r="309" spans="1:10" ht="41.25" customHeight="1">
      <c r="A309" s="213" t="s">
        <v>514</v>
      </c>
      <c r="B309" s="166">
        <v>200</v>
      </c>
      <c r="C309" s="45" t="s">
        <v>453</v>
      </c>
      <c r="D309" s="46">
        <v>6320000</v>
      </c>
      <c r="E309" s="46">
        <v>274000</v>
      </c>
      <c r="F309" s="46">
        <f t="shared" si="17"/>
        <v>6046000</v>
      </c>
      <c r="H309" s="96"/>
      <c r="I309" s="96"/>
      <c r="J309" s="96"/>
    </row>
    <row r="310" spans="1:10" ht="78.75" customHeight="1">
      <c r="A310" s="213" t="s">
        <v>760</v>
      </c>
      <c r="B310" s="166">
        <v>200</v>
      </c>
      <c r="C310" s="45" t="s">
        <v>704</v>
      </c>
      <c r="D310" s="46">
        <f>D311</f>
        <v>100000</v>
      </c>
      <c r="E310" s="46">
        <f>E311</f>
        <v>99000</v>
      </c>
      <c r="F310" s="46">
        <f t="shared" si="17"/>
        <v>1000</v>
      </c>
      <c r="H310" s="96"/>
      <c r="I310" s="96"/>
      <c r="J310" s="96"/>
    </row>
    <row r="311" spans="1:10" ht="33" customHeight="1">
      <c r="A311" s="213" t="s">
        <v>486</v>
      </c>
      <c r="B311" s="166">
        <v>200</v>
      </c>
      <c r="C311" s="45" t="s">
        <v>454</v>
      </c>
      <c r="D311" s="46">
        <v>100000</v>
      </c>
      <c r="E311" s="46">
        <v>99000</v>
      </c>
      <c r="F311" s="46">
        <f t="shared" si="17"/>
        <v>1000</v>
      </c>
      <c r="H311" s="96"/>
      <c r="I311" s="96"/>
      <c r="J311" s="96"/>
    </row>
    <row r="312" spans="1:10" ht="66.75" customHeight="1">
      <c r="A312" s="213" t="s">
        <v>759</v>
      </c>
      <c r="B312" s="166">
        <v>200</v>
      </c>
      <c r="C312" s="45" t="s">
        <v>705</v>
      </c>
      <c r="D312" s="46">
        <f>D313+D314</f>
        <v>0</v>
      </c>
      <c r="E312" s="46">
        <f>E313+E314</f>
        <v>0</v>
      </c>
      <c r="F312" s="46">
        <f t="shared" si="17"/>
        <v>0</v>
      </c>
      <c r="H312" s="96"/>
      <c r="I312" s="96"/>
      <c r="J312" s="96"/>
    </row>
    <row r="313" spans="1:10" ht="33" customHeight="1">
      <c r="A313" s="213" t="s">
        <v>514</v>
      </c>
      <c r="B313" s="166">
        <v>200</v>
      </c>
      <c r="C313" s="45" t="s">
        <v>455</v>
      </c>
      <c r="D313" s="46">
        <v>0</v>
      </c>
      <c r="E313" s="46">
        <v>0</v>
      </c>
      <c r="F313" s="46">
        <f t="shared" si="17"/>
        <v>0</v>
      </c>
      <c r="H313" s="96"/>
      <c r="I313" s="96"/>
      <c r="J313" s="96"/>
    </row>
    <row r="314" spans="1:10" ht="88.5" customHeight="1">
      <c r="A314" s="213" t="s">
        <v>758</v>
      </c>
      <c r="B314" s="166">
        <v>200</v>
      </c>
      <c r="C314" s="45" t="s">
        <v>456</v>
      </c>
      <c r="D314" s="46">
        <v>0</v>
      </c>
      <c r="E314" s="46">
        <v>0</v>
      </c>
      <c r="F314" s="46">
        <f t="shared" si="17"/>
        <v>0</v>
      </c>
      <c r="H314" s="96"/>
      <c r="I314" s="96"/>
      <c r="J314" s="96"/>
    </row>
    <row r="315" spans="1:10" ht="48" customHeight="1">
      <c r="A315" s="213" t="s">
        <v>861</v>
      </c>
      <c r="B315" s="166">
        <v>200</v>
      </c>
      <c r="C315" s="45" t="s">
        <v>707</v>
      </c>
      <c r="D315" s="46">
        <f>D316</f>
        <v>1670000</v>
      </c>
      <c r="E315" s="46">
        <f>E316</f>
        <v>1670000</v>
      </c>
      <c r="F315" s="46">
        <f t="shared" si="17"/>
        <v>0</v>
      </c>
      <c r="H315" s="96"/>
      <c r="I315" s="96"/>
      <c r="J315" s="96"/>
    </row>
    <row r="316" spans="1:10" ht="63" customHeight="1">
      <c r="A316" s="213" t="s">
        <v>757</v>
      </c>
      <c r="B316" s="166">
        <v>200</v>
      </c>
      <c r="C316" s="45" t="s">
        <v>706</v>
      </c>
      <c r="D316" s="46">
        <f>D317</f>
        <v>1670000</v>
      </c>
      <c r="E316" s="46">
        <f>E317</f>
        <v>1670000</v>
      </c>
      <c r="F316" s="46">
        <f t="shared" si="17"/>
        <v>0</v>
      </c>
      <c r="H316" s="96"/>
      <c r="I316" s="96"/>
      <c r="J316" s="96"/>
    </row>
    <row r="317" spans="1:10" ht="33" customHeight="1">
      <c r="A317" s="226" t="s">
        <v>514</v>
      </c>
      <c r="B317" s="227">
        <v>200</v>
      </c>
      <c r="C317" s="186" t="s">
        <v>457</v>
      </c>
      <c r="D317" s="138">
        <v>1670000</v>
      </c>
      <c r="E317" s="138">
        <v>1670000</v>
      </c>
      <c r="F317" s="138">
        <f>SUM(D317)-E317</f>
        <v>0</v>
      </c>
      <c r="H317" s="96"/>
      <c r="I317" s="96"/>
      <c r="J317" s="96"/>
    </row>
    <row r="318" spans="1:10" ht="30.75" customHeight="1">
      <c r="A318" s="228" t="s">
        <v>756</v>
      </c>
      <c r="B318" s="229">
        <v>450</v>
      </c>
      <c r="C318" s="230" t="s">
        <v>179</v>
      </c>
      <c r="D318" s="215">
        <f>Доходы!D18-'Расходы '!D9</f>
        <v>-68240837.01999998</v>
      </c>
      <c r="E318" s="215">
        <f>-Источники!E12</f>
        <v>-1773462.2399999946</v>
      </c>
      <c r="F318" s="215" t="s">
        <v>103</v>
      </c>
      <c r="H318" s="96"/>
      <c r="I318" s="96"/>
      <c r="J318" s="96"/>
    </row>
    <row r="319" spans="8:9" ht="12.75">
      <c r="H319" s="113"/>
      <c r="I319" s="113"/>
    </row>
    <row r="320" spans="8:9" ht="12.75">
      <c r="H320" s="113"/>
      <c r="I320" s="113"/>
    </row>
    <row r="321" spans="8:9" ht="12.75">
      <c r="H321" s="113"/>
      <c r="I321" s="113"/>
    </row>
    <row r="322" spans="8:9" ht="12.75">
      <c r="H322" s="113"/>
      <c r="I322" s="113"/>
    </row>
    <row r="323" spans="8:9" ht="12.75">
      <c r="H323" s="113"/>
      <c r="I323" s="113"/>
    </row>
    <row r="324" spans="8:9" ht="12.75">
      <c r="H324" s="113"/>
      <c r="I324" s="113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13">
      <selection activeCell="B34" sqref="B34"/>
    </sheetView>
  </sheetViews>
  <sheetFormatPr defaultColWidth="9.00390625" defaultRowHeight="12.75"/>
  <cols>
    <col min="1" max="1" width="44.75390625" style="1" customWidth="1"/>
    <col min="2" max="2" width="17.125" style="1" customWidth="1"/>
    <col min="3" max="3" width="38.375" style="1" customWidth="1"/>
    <col min="4" max="4" width="21.00390625" style="1" customWidth="1"/>
    <col min="5" max="5" width="17.75390625" style="1" customWidth="1"/>
    <col min="6" max="6" width="17.625" style="1" customWidth="1"/>
    <col min="7" max="7" width="9.125" style="1" customWidth="1"/>
    <col min="8" max="8" width="10.625" style="1" bestFit="1" customWidth="1"/>
    <col min="9" max="9" width="18.625" style="1" bestFit="1" customWidth="1"/>
    <col min="10" max="10" width="9.125" style="1" customWidth="1"/>
    <col min="11" max="11" width="10.625" style="1" bestFit="1" customWidth="1"/>
    <col min="12" max="12" width="14.125" style="1" bestFit="1" customWidth="1"/>
    <col min="13" max="15" width="7.25390625" style="1" bestFit="1" customWidth="1"/>
    <col min="16" max="16384" width="9.125" style="1" customWidth="1"/>
  </cols>
  <sheetData>
    <row r="1" spans="5:18" ht="12.75">
      <c r="E1" s="4" t="s">
        <v>177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7:18" ht="12.75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2.75">
      <c r="B3" s="73" t="s">
        <v>301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7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7:18" ht="13.5" thickBot="1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 customHeight="1">
      <c r="A6" s="74"/>
      <c r="B6" s="75"/>
      <c r="C6" s="76" t="s">
        <v>185</v>
      </c>
      <c r="D6" s="77"/>
      <c r="E6" s="309" t="s">
        <v>171</v>
      </c>
      <c r="F6" s="312" t="s">
        <v>170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78"/>
      <c r="B7" s="3"/>
      <c r="C7" s="33" t="s">
        <v>186</v>
      </c>
      <c r="D7" s="6" t="s">
        <v>173</v>
      </c>
      <c r="E7" s="310"/>
      <c r="F7" s="31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79" t="s">
        <v>162</v>
      </c>
      <c r="B8" s="7" t="s">
        <v>163</v>
      </c>
      <c r="C8" s="80" t="s">
        <v>187</v>
      </c>
      <c r="D8" s="6" t="s">
        <v>174</v>
      </c>
      <c r="E8" s="310"/>
      <c r="F8" s="31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81"/>
      <c r="B9" s="7" t="s">
        <v>164</v>
      </c>
      <c r="C9" s="33" t="s">
        <v>183</v>
      </c>
      <c r="D9" s="8" t="s">
        <v>39</v>
      </c>
      <c r="E9" s="310"/>
      <c r="F9" s="3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3.5" thickBot="1">
      <c r="A10" s="92"/>
      <c r="B10" s="93" t="s">
        <v>165</v>
      </c>
      <c r="C10" s="94" t="s">
        <v>184</v>
      </c>
      <c r="D10" s="95"/>
      <c r="E10" s="311"/>
      <c r="F10" s="3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88">
        <v>1</v>
      </c>
      <c r="B11" s="70">
        <v>2</v>
      </c>
      <c r="C11" s="89">
        <v>3</v>
      </c>
      <c r="D11" s="90">
        <v>4</v>
      </c>
      <c r="E11" s="90">
        <v>5</v>
      </c>
      <c r="F11" s="91">
        <v>6</v>
      </c>
      <c r="G11" s="3"/>
      <c r="H11" s="13"/>
      <c r="I11" s="13"/>
      <c r="K11" s="3"/>
      <c r="L11" s="3"/>
      <c r="M11" s="3"/>
      <c r="N11" s="3"/>
      <c r="O11" s="3"/>
      <c r="P11" s="3"/>
      <c r="Q11" s="3"/>
      <c r="R11" s="3"/>
    </row>
    <row r="12" spans="1:18" ht="12.75">
      <c r="A12" s="82" t="s">
        <v>22</v>
      </c>
      <c r="B12" s="39">
        <v>500</v>
      </c>
      <c r="C12" s="32" t="s">
        <v>179</v>
      </c>
      <c r="D12" s="37">
        <f>D13</f>
        <v>68240837.01999998</v>
      </c>
      <c r="E12" s="293">
        <f>E13</f>
        <v>1773462.2399999946</v>
      </c>
      <c r="F12" s="83">
        <f aca="true" t="shared" si="0" ref="F12:F18">D12-E12</f>
        <v>66467374.77999999</v>
      </c>
      <c r="G12" s="3"/>
      <c r="H12" s="13"/>
      <c r="I12" s="13"/>
      <c r="K12" s="3"/>
      <c r="L12" s="3"/>
      <c r="M12" s="3"/>
      <c r="N12" s="3"/>
      <c r="O12" s="3"/>
      <c r="P12" s="3"/>
      <c r="Q12" s="3"/>
      <c r="R12" s="3"/>
    </row>
    <row r="13" spans="1:18" ht="22.5">
      <c r="A13" s="82" t="s">
        <v>23</v>
      </c>
      <c r="B13" s="39">
        <v>700</v>
      </c>
      <c r="C13" s="32" t="s">
        <v>24</v>
      </c>
      <c r="D13" s="37">
        <f>D14+D18</f>
        <v>68240837.01999998</v>
      </c>
      <c r="E13" s="293">
        <f>E14+E18</f>
        <v>1773462.2399999946</v>
      </c>
      <c r="F13" s="83">
        <f t="shared" si="0"/>
        <v>66467374.77999999</v>
      </c>
      <c r="G13" s="3"/>
      <c r="H13" s="13"/>
      <c r="I13" s="13"/>
      <c r="K13" s="3"/>
      <c r="L13" s="3"/>
      <c r="M13" s="3"/>
      <c r="N13" s="3"/>
      <c r="O13" s="3"/>
      <c r="P13" s="3"/>
      <c r="Q13" s="3"/>
      <c r="R13" s="3"/>
    </row>
    <row r="14" spans="1:18" ht="12.75">
      <c r="A14" s="82" t="s">
        <v>25</v>
      </c>
      <c r="B14" s="39">
        <v>700</v>
      </c>
      <c r="C14" s="32" t="s">
        <v>26</v>
      </c>
      <c r="D14" s="37">
        <f>D15</f>
        <v>-312962995.24</v>
      </c>
      <c r="E14" s="293">
        <f>E17</f>
        <v>-117846488.65</v>
      </c>
      <c r="F14" s="83">
        <f t="shared" si="0"/>
        <v>-195116506.59</v>
      </c>
      <c r="G14" s="3"/>
      <c r="H14" s="13"/>
      <c r="I14" s="13"/>
      <c r="K14" s="3"/>
      <c r="L14" s="3"/>
      <c r="M14" s="3"/>
      <c r="N14" s="3"/>
      <c r="O14" s="3"/>
      <c r="P14" s="3"/>
      <c r="Q14" s="3"/>
      <c r="R14" s="3"/>
    </row>
    <row r="15" spans="1:18" ht="18.75" customHeight="1">
      <c r="A15" s="82" t="s">
        <v>27</v>
      </c>
      <c r="B15" s="39">
        <v>710</v>
      </c>
      <c r="C15" s="32" t="s">
        <v>28</v>
      </c>
      <c r="D15" s="37">
        <f>D16</f>
        <v>-312962995.24</v>
      </c>
      <c r="E15" s="293">
        <f>E17</f>
        <v>-117846488.65</v>
      </c>
      <c r="F15" s="83" t="s">
        <v>103</v>
      </c>
      <c r="G15" s="3"/>
      <c r="H15" s="13"/>
      <c r="I15" s="13"/>
      <c r="K15" s="3"/>
      <c r="L15" s="3"/>
      <c r="M15" s="3"/>
      <c r="N15" s="3"/>
      <c r="O15" s="3"/>
      <c r="P15" s="3"/>
      <c r="Q15" s="3"/>
      <c r="R15" s="3"/>
    </row>
    <row r="16" spans="1:18" ht="22.5">
      <c r="A16" s="82" t="s">
        <v>29</v>
      </c>
      <c r="B16" s="39">
        <v>710</v>
      </c>
      <c r="C16" s="32" t="s">
        <v>30</v>
      </c>
      <c r="D16" s="37">
        <f>D17</f>
        <v>-312962995.24</v>
      </c>
      <c r="E16" s="293">
        <f>E17</f>
        <v>-117846488.65</v>
      </c>
      <c r="F16" s="83" t="s">
        <v>103</v>
      </c>
      <c r="G16" s="3"/>
      <c r="H16" s="13"/>
      <c r="I16" s="13"/>
      <c r="K16" s="3"/>
      <c r="L16" s="3"/>
      <c r="M16" s="3"/>
      <c r="N16" s="3"/>
      <c r="O16" s="3"/>
      <c r="P16" s="3"/>
      <c r="Q16" s="3"/>
      <c r="R16" s="3"/>
    </row>
    <row r="17" spans="1:18" ht="22.5">
      <c r="A17" s="82" t="s">
        <v>31</v>
      </c>
      <c r="B17" s="39">
        <v>710</v>
      </c>
      <c r="C17" s="32" t="s">
        <v>129</v>
      </c>
      <c r="D17" s="37">
        <f>-Доходы!D18</f>
        <v>-312962995.24</v>
      </c>
      <c r="E17" s="293">
        <v>-117846488.65</v>
      </c>
      <c r="F17" s="83" t="s">
        <v>103</v>
      </c>
      <c r="G17" s="3"/>
      <c r="H17" s="13"/>
      <c r="I17" s="13"/>
      <c r="K17" s="3"/>
      <c r="L17" s="3"/>
      <c r="M17" s="3"/>
      <c r="N17" s="3"/>
      <c r="O17" s="3"/>
      <c r="P17" s="3"/>
      <c r="Q17" s="3"/>
      <c r="R17" s="3"/>
    </row>
    <row r="18" spans="1:18" ht="12.75">
      <c r="A18" s="82" t="s">
        <v>32</v>
      </c>
      <c r="B18" s="39">
        <v>700</v>
      </c>
      <c r="C18" s="32" t="s">
        <v>33</v>
      </c>
      <c r="D18" s="37">
        <f aca="true" t="shared" si="1" ref="D18:E20">D19</f>
        <v>381203832.26</v>
      </c>
      <c r="E18" s="293">
        <f t="shared" si="1"/>
        <v>119619950.89</v>
      </c>
      <c r="F18" s="83">
        <f t="shared" si="0"/>
        <v>261583881.37</v>
      </c>
      <c r="G18" s="3"/>
      <c r="H18" s="13"/>
      <c r="I18" s="13"/>
      <c r="K18" s="3"/>
      <c r="L18" s="3"/>
      <c r="M18" s="3"/>
      <c r="N18" s="3"/>
      <c r="O18" s="3"/>
      <c r="P18" s="3"/>
      <c r="Q18" s="3"/>
      <c r="R18" s="3"/>
    </row>
    <row r="19" spans="1:18" ht="12.75">
      <c r="A19" s="82" t="s">
        <v>34</v>
      </c>
      <c r="B19" s="39">
        <v>720</v>
      </c>
      <c r="C19" s="32" t="s">
        <v>35</v>
      </c>
      <c r="D19" s="37">
        <f t="shared" si="1"/>
        <v>381203832.26</v>
      </c>
      <c r="E19" s="293">
        <f t="shared" si="1"/>
        <v>119619950.89</v>
      </c>
      <c r="F19" s="83" t="s">
        <v>103</v>
      </c>
      <c r="G19" s="3"/>
      <c r="H19" s="13"/>
      <c r="I19" s="13"/>
      <c r="K19" s="3"/>
      <c r="L19" s="3"/>
      <c r="M19" s="3"/>
      <c r="N19" s="3"/>
      <c r="O19" s="3"/>
      <c r="P19" s="3"/>
      <c r="Q19" s="3"/>
      <c r="R19" s="3"/>
    </row>
    <row r="20" spans="1:18" ht="22.5">
      <c r="A20" s="84" t="s">
        <v>36</v>
      </c>
      <c r="B20" s="47">
        <v>720</v>
      </c>
      <c r="C20" s="35" t="s">
        <v>37</v>
      </c>
      <c r="D20" s="37">
        <f t="shared" si="1"/>
        <v>381203832.26</v>
      </c>
      <c r="E20" s="293">
        <f t="shared" si="1"/>
        <v>119619950.89</v>
      </c>
      <c r="F20" s="85" t="s">
        <v>103</v>
      </c>
      <c r="G20" s="3"/>
      <c r="H20" s="13"/>
      <c r="I20" s="13"/>
      <c r="K20" s="3"/>
      <c r="L20" s="3"/>
      <c r="M20" s="3"/>
      <c r="N20" s="3"/>
      <c r="O20" s="3"/>
      <c r="P20" s="3"/>
      <c r="Q20" s="3"/>
      <c r="R20" s="3"/>
    </row>
    <row r="21" spans="1:18" ht="23.25" thickBot="1">
      <c r="A21" s="86" t="s">
        <v>38</v>
      </c>
      <c r="B21" s="40">
        <v>720</v>
      </c>
      <c r="C21" s="38" t="s">
        <v>128</v>
      </c>
      <c r="D21" s="37">
        <f>'Расходы '!D9</f>
        <v>381203832.26</v>
      </c>
      <c r="E21" s="293">
        <v>119619950.89</v>
      </c>
      <c r="F21" s="87" t="s">
        <v>103</v>
      </c>
      <c r="G21" s="3"/>
      <c r="H21" s="13"/>
      <c r="I21" s="13"/>
      <c r="K21" s="3"/>
      <c r="L21" s="3"/>
      <c r="M21" s="3"/>
      <c r="N21" s="3"/>
      <c r="O21" s="3"/>
      <c r="P21" s="3"/>
      <c r="Q21" s="3"/>
      <c r="R21" s="3"/>
    </row>
    <row r="22" spans="1:18" ht="12.75">
      <c r="A22" s="71"/>
      <c r="B22" s="72"/>
      <c r="C22" s="17"/>
      <c r="D22" s="12"/>
      <c r="E22" s="12"/>
      <c r="F22" s="12"/>
      <c r="G22" s="3"/>
      <c r="H22" s="13"/>
      <c r="I22" s="13"/>
      <c r="K22" s="3"/>
      <c r="L22" s="3"/>
      <c r="M22" s="3"/>
      <c r="N22" s="3"/>
      <c r="O22" s="3"/>
      <c r="P22" s="3"/>
      <c r="Q22" s="3"/>
      <c r="R22" s="3"/>
    </row>
    <row r="23" spans="1:18" ht="12.75">
      <c r="A23" s="9"/>
      <c r="B23" s="10"/>
      <c r="C23" s="11"/>
      <c r="D23" s="12"/>
      <c r="E23" s="12"/>
      <c r="F23" s="12"/>
      <c r="G23" s="3"/>
      <c r="H23" s="13"/>
      <c r="I23" s="1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15" t="s">
        <v>299</v>
      </c>
      <c r="B24" s="55"/>
      <c r="C24" s="54"/>
      <c r="D24" s="55"/>
      <c r="E24" s="14"/>
      <c r="F24" s="15"/>
      <c r="G24" s="3"/>
      <c r="H24" s="13"/>
      <c r="I24" s="1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15"/>
      <c r="B25" s="56" t="s">
        <v>195</v>
      </c>
      <c r="C25" s="57" t="s">
        <v>13</v>
      </c>
      <c r="D25" s="58"/>
      <c r="E25" s="17"/>
      <c r="F25" s="18"/>
      <c r="G25" s="3"/>
      <c r="H25" s="13"/>
      <c r="I25" s="1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19" t="s">
        <v>190</v>
      </c>
      <c r="B26" s="65" t="s">
        <v>191</v>
      </c>
      <c r="C26" s="66" t="s">
        <v>189</v>
      </c>
      <c r="D26" s="60"/>
      <c r="E26" s="20"/>
      <c r="F26" s="15"/>
      <c r="G26" s="3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9"/>
      <c r="B27" s="65"/>
      <c r="C27" s="66"/>
      <c r="D27" s="60"/>
      <c r="E27" s="20"/>
      <c r="F27" s="15"/>
      <c r="G27" s="3"/>
      <c r="H27" s="13"/>
      <c r="I27" s="1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55"/>
      <c r="B28" s="56"/>
      <c r="C28" s="59"/>
      <c r="D28" s="60"/>
      <c r="E28" s="20"/>
      <c r="F28" s="15"/>
      <c r="G28" s="3"/>
      <c r="H28" s="13"/>
      <c r="I28" s="1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15" t="s">
        <v>300</v>
      </c>
      <c r="B29" s="59"/>
      <c r="C29" s="58"/>
      <c r="D29" s="60"/>
      <c r="E29" s="20"/>
      <c r="F29" s="15"/>
      <c r="G29" s="3"/>
      <c r="H29" s="13"/>
      <c r="I29" s="1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15"/>
      <c r="B30" s="56" t="s">
        <v>196</v>
      </c>
      <c r="C30" s="57" t="s">
        <v>12</v>
      </c>
      <c r="D30" s="60"/>
      <c r="E30" s="20"/>
      <c r="F30" s="15"/>
      <c r="G30" s="3"/>
      <c r="H30" s="13"/>
      <c r="I30" s="1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4"/>
      <c r="B31" s="65" t="s">
        <v>192</v>
      </c>
      <c r="C31" s="66" t="s">
        <v>189</v>
      </c>
      <c r="D31" s="60"/>
      <c r="E31" s="20"/>
      <c r="F31" s="15"/>
      <c r="G31" s="3"/>
      <c r="H31" s="13"/>
      <c r="I31" s="1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4"/>
      <c r="B32" s="65"/>
      <c r="C32" s="66"/>
      <c r="D32" s="60"/>
      <c r="E32" s="20"/>
      <c r="F32" s="15"/>
      <c r="G32" s="3"/>
      <c r="H32" s="13"/>
      <c r="I32" s="1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61"/>
      <c r="B33" s="56"/>
      <c r="C33" s="59"/>
      <c r="D33" s="60"/>
      <c r="E33" s="20"/>
      <c r="F33" s="15"/>
      <c r="G33" s="3"/>
      <c r="H33" s="13"/>
      <c r="I33" s="1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16" t="s">
        <v>194</v>
      </c>
      <c r="B34" s="59"/>
      <c r="C34" s="58"/>
      <c r="D34" s="62"/>
      <c r="E34" s="16"/>
      <c r="F34" s="21"/>
      <c r="G34" s="3"/>
      <c r="H34" s="13"/>
      <c r="I34" s="1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16"/>
      <c r="B35" s="56" t="s">
        <v>196</v>
      </c>
      <c r="C35" s="57" t="s">
        <v>11</v>
      </c>
      <c r="D35" s="62"/>
      <c r="E35" s="16"/>
      <c r="F35" s="15"/>
      <c r="G35" s="3"/>
      <c r="H35" s="13"/>
      <c r="I35" s="1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19" t="s">
        <v>193</v>
      </c>
      <c r="B36" s="65" t="s">
        <v>192</v>
      </c>
      <c r="C36" s="66" t="s">
        <v>189</v>
      </c>
      <c r="D36" s="61"/>
      <c r="E36" s="22"/>
      <c r="F36" s="15"/>
      <c r="G36" s="3"/>
      <c r="H36" s="13"/>
      <c r="I36" s="1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19"/>
      <c r="B37" s="65"/>
      <c r="C37" s="66"/>
      <c r="D37" s="61"/>
      <c r="E37" s="22"/>
      <c r="F37" s="15"/>
      <c r="G37" s="3"/>
      <c r="H37" s="13"/>
      <c r="I37" s="1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55"/>
      <c r="B38" s="59"/>
      <c r="C38" s="58"/>
      <c r="D38" s="63"/>
      <c r="E38" s="15"/>
      <c r="F38" s="15"/>
      <c r="G38" s="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194" t="s">
        <v>890</v>
      </c>
      <c r="B39" s="59"/>
      <c r="C39" s="58"/>
      <c r="D39" s="63"/>
      <c r="E39" s="15"/>
      <c r="F39" s="15"/>
      <c r="G39" s="3"/>
      <c r="H39" s="13"/>
      <c r="I39" s="1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64"/>
      <c r="B40" s="64"/>
      <c r="C40" s="56"/>
      <c r="D40" s="63"/>
      <c r="E40" s="15"/>
      <c r="F40" s="15"/>
      <c r="G40" s="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56"/>
      <c r="B41" s="56"/>
      <c r="C41" s="56"/>
      <c r="D41" s="63"/>
      <c r="G41" s="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2"/>
      <c r="E42" s="3"/>
      <c r="F42" s="3"/>
      <c r="G42" s="3"/>
      <c r="H42" s="13"/>
      <c r="I42" s="1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3"/>
      <c r="C43" s="3"/>
      <c r="D43" s="2"/>
      <c r="E43" s="3"/>
      <c r="F43" s="3"/>
      <c r="G43" s="3"/>
      <c r="H43" s="13"/>
      <c r="I43" s="1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3"/>
      <c r="C44" s="3"/>
      <c r="D44" s="3"/>
      <c r="E44" s="3"/>
      <c r="F44" s="3"/>
      <c r="G44" s="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3"/>
      <c r="C45" s="3"/>
      <c r="D45" s="3"/>
      <c r="E45" s="3"/>
      <c r="F45" s="3"/>
      <c r="G45" s="3"/>
      <c r="H45" s="13"/>
      <c r="I45" s="1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3"/>
      <c r="C46" s="3"/>
      <c r="D46" s="3"/>
      <c r="E46" s="3"/>
      <c r="F46" s="3"/>
      <c r="G46" s="3"/>
      <c r="H46" s="13"/>
      <c r="I46" s="1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3"/>
      <c r="C47" s="3"/>
      <c r="D47" s="3"/>
      <c r="E47" s="3"/>
      <c r="F47" s="3"/>
      <c r="G47" s="3"/>
      <c r="H47" s="13"/>
      <c r="I47" s="1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13"/>
      <c r="I48" s="1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13"/>
      <c r="I49" s="1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13"/>
      <c r="I50" s="1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13"/>
      <c r="I51" s="1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13"/>
      <c r="I52" s="1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13"/>
      <c r="I53" s="1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13"/>
      <c r="I54" s="1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13"/>
      <c r="I56" s="1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13"/>
      <c r="I57" s="1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13"/>
      <c r="I58" s="1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13"/>
      <c r="I59" s="1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13"/>
      <c r="I60" s="1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13"/>
      <c r="I61" s="1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13"/>
      <c r="I62" s="1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13"/>
      <c r="I64" s="1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13"/>
      <c r="I65" s="1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13"/>
      <c r="I66" s="1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13"/>
      <c r="I67" s="1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13"/>
      <c r="I68" s="1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13"/>
      <c r="I69" s="1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13"/>
      <c r="I70" s="1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13"/>
      <c r="I71" s="1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13"/>
      <c r="I72" s="1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13"/>
      <c r="I73" s="1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13"/>
      <c r="I74" s="1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13"/>
      <c r="I75" s="1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13"/>
      <c r="I76" s="1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13"/>
      <c r="I77" s="1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13"/>
      <c r="I78" s="1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13"/>
      <c r="I79" s="1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13"/>
      <c r="I80" s="1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13"/>
      <c r="I81" s="1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3"/>
      <c r="B82" s="3"/>
      <c r="C82" s="3"/>
      <c r="D82" s="3"/>
      <c r="E82" s="3"/>
      <c r="F82" s="3"/>
      <c r="G82" s="3"/>
      <c r="H82" s="13"/>
      <c r="I82" s="1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3"/>
      <c r="B83" s="3"/>
      <c r="C83" s="3"/>
      <c r="D83" s="3"/>
      <c r="E83" s="3"/>
      <c r="F83" s="3"/>
      <c r="G83" s="3"/>
      <c r="H83" s="13"/>
      <c r="I83" s="1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>
      <c r="A84" s="3"/>
      <c r="B84" s="3"/>
      <c r="C84" s="3"/>
      <c r="D84" s="3"/>
      <c r="E84" s="3"/>
      <c r="F84" s="3"/>
      <c r="G84" s="3"/>
      <c r="H84" s="13"/>
      <c r="I84" s="1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"/>
      <c r="B85" s="3"/>
      <c r="C85" s="3"/>
      <c r="D85" s="3"/>
      <c r="E85" s="3"/>
      <c r="F85" s="3"/>
      <c r="G85" s="3"/>
      <c r="H85" s="13"/>
      <c r="I85" s="1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/>
      <c r="B86" s="3"/>
      <c r="C86" s="3"/>
      <c r="D86" s="3"/>
      <c r="E86" s="3"/>
      <c r="F86" s="3"/>
      <c r="G86" s="3"/>
      <c r="H86" s="13"/>
      <c r="I86" s="1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"/>
      <c r="B87" s="3"/>
      <c r="C87" s="3"/>
      <c r="D87" s="3"/>
      <c r="E87" s="3"/>
      <c r="F87" s="3"/>
      <c r="G87" s="3"/>
      <c r="H87" s="13"/>
      <c r="I87" s="1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/>
      <c r="B88" s="3"/>
      <c r="C88" s="3"/>
      <c r="D88" s="3"/>
      <c r="E88" s="3"/>
      <c r="F88" s="3"/>
      <c r="G88" s="3"/>
      <c r="H88" s="13"/>
      <c r="I88" s="1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>
      <c r="A89" s="3"/>
      <c r="B89" s="3"/>
      <c r="C89" s="3"/>
      <c r="D89" s="3"/>
      <c r="E89" s="3"/>
      <c r="F89" s="3"/>
      <c r="G89" s="3"/>
      <c r="H89" s="13"/>
      <c r="I89" s="1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>
      <c r="A90" s="3"/>
      <c r="B90" s="3"/>
      <c r="C90" s="3"/>
      <c r="D90" s="3"/>
      <c r="E90" s="3"/>
      <c r="F90" s="3"/>
      <c r="G90" s="3"/>
      <c r="H90" s="13"/>
      <c r="I90" s="1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3"/>
      <c r="B91" s="3"/>
      <c r="C91" s="3"/>
      <c r="D91" s="3"/>
      <c r="E91" s="3"/>
      <c r="F91" s="3"/>
      <c r="G91" s="3"/>
      <c r="H91" s="13"/>
      <c r="I91" s="1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3"/>
      <c r="B92" s="3"/>
      <c r="C92" s="3"/>
      <c r="D92" s="3"/>
      <c r="E92" s="3"/>
      <c r="F92" s="3"/>
      <c r="G92" s="3"/>
      <c r="H92" s="13"/>
      <c r="I92" s="1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"/>
      <c r="B93" s="3"/>
      <c r="C93" s="3"/>
      <c r="D93" s="3"/>
      <c r="E93" s="3"/>
      <c r="F93" s="3"/>
      <c r="G93" s="3"/>
      <c r="H93" s="13"/>
      <c r="I93" s="1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13"/>
      <c r="I94" s="1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"/>
      <c r="B95" s="3"/>
      <c r="C95" s="3"/>
      <c r="D95" s="3"/>
      <c r="E95" s="3"/>
      <c r="F95" s="3"/>
      <c r="G95" s="3"/>
      <c r="H95" s="13"/>
      <c r="I95" s="1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"/>
      <c r="B96" s="3"/>
      <c r="C96" s="3"/>
      <c r="D96" s="3"/>
      <c r="E96" s="3"/>
      <c r="F96" s="3"/>
      <c r="G96" s="3"/>
      <c r="H96" s="13"/>
      <c r="I96" s="1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13"/>
      <c r="I97" s="1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13"/>
      <c r="I98" s="1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13"/>
      <c r="I99" s="1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13"/>
      <c r="I100" s="1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13"/>
      <c r="I101" s="1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13"/>
      <c r="I102" s="1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13"/>
      <c r="I103" s="1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13"/>
      <c r="I104" s="1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13"/>
      <c r="I105" s="1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13"/>
      <c r="I106" s="1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13"/>
      <c r="I107" s="1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13"/>
      <c r="I108" s="1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13"/>
      <c r="I109" s="1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13"/>
      <c r="I110" s="1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/>
      <c r="B111" s="3"/>
      <c r="C111" s="3"/>
      <c r="D111" s="3"/>
      <c r="E111" s="3"/>
      <c r="F111" s="3"/>
      <c r="G111" s="3"/>
      <c r="H111" s="13"/>
      <c r="I111" s="1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/>
      <c r="B112" s="3"/>
      <c r="C112" s="3"/>
      <c r="D112" s="3"/>
      <c r="E112" s="3"/>
      <c r="F112" s="3"/>
      <c r="G112" s="3"/>
      <c r="H112" s="13"/>
      <c r="I112" s="1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/>
      <c r="B113" s="3"/>
      <c r="C113" s="3"/>
      <c r="D113" s="3"/>
      <c r="E113" s="3"/>
      <c r="F113" s="3"/>
      <c r="G113" s="3"/>
      <c r="H113" s="13"/>
      <c r="I113" s="1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/>
      <c r="B114" s="3"/>
      <c r="C114" s="3"/>
      <c r="D114" s="3"/>
      <c r="E114" s="3"/>
      <c r="F114" s="3"/>
      <c r="G114" s="3"/>
      <c r="H114" s="13"/>
      <c r="I114" s="1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3"/>
      <c r="B115" s="3"/>
      <c r="C115" s="3"/>
      <c r="D115" s="3"/>
      <c r="E115" s="3"/>
      <c r="F115" s="3"/>
      <c r="G115" s="3"/>
      <c r="H115" s="13"/>
      <c r="I115" s="1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3"/>
      <c r="B116" s="3"/>
      <c r="C116" s="3"/>
      <c r="D116" s="3"/>
      <c r="E116" s="3"/>
      <c r="F116" s="3"/>
      <c r="G116" s="3"/>
      <c r="H116" s="13"/>
      <c r="I116" s="1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3"/>
      <c r="B117" s="3"/>
      <c r="C117" s="3"/>
      <c r="D117" s="3"/>
      <c r="E117" s="3"/>
      <c r="F117" s="3"/>
      <c r="G117" s="3"/>
      <c r="H117" s="13"/>
      <c r="I117" s="1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3"/>
      <c r="B118" s="3"/>
      <c r="C118" s="3"/>
      <c r="D118" s="3"/>
      <c r="E118" s="3"/>
      <c r="F118" s="3"/>
      <c r="G118" s="3"/>
      <c r="H118" s="13"/>
      <c r="I118" s="1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3"/>
      <c r="B119" s="3"/>
      <c r="C119" s="3"/>
      <c r="D119" s="3"/>
      <c r="E119" s="3"/>
      <c r="F119" s="3"/>
      <c r="G119" s="3"/>
      <c r="H119" s="13"/>
      <c r="I119" s="1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75">
      <c r="A120" s="3"/>
      <c r="B120" s="3"/>
      <c r="C120" s="3"/>
      <c r="D120" s="3"/>
      <c r="E120" s="3"/>
      <c r="F120" s="3"/>
      <c r="G120" s="3"/>
      <c r="H120" s="13"/>
      <c r="I120" s="1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3"/>
      <c r="B121" s="3"/>
      <c r="C121" s="3"/>
      <c r="D121" s="3"/>
      <c r="E121" s="3"/>
      <c r="F121" s="3"/>
      <c r="G121" s="3"/>
      <c r="H121" s="13"/>
      <c r="I121" s="1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3"/>
      <c r="B122" s="3"/>
      <c r="C122" s="3"/>
      <c r="D122" s="3"/>
      <c r="E122" s="3"/>
      <c r="F122" s="3"/>
      <c r="G122" s="3"/>
      <c r="H122" s="13"/>
      <c r="I122" s="1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3"/>
      <c r="B123" s="3"/>
      <c r="C123" s="3"/>
      <c r="D123" s="3"/>
      <c r="E123" s="3"/>
      <c r="F123" s="3"/>
      <c r="G123" s="3"/>
      <c r="H123" s="13"/>
      <c r="I123" s="1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3"/>
      <c r="B124" s="3"/>
      <c r="C124" s="3"/>
      <c r="D124" s="3"/>
      <c r="E124" s="3"/>
      <c r="F124" s="3"/>
      <c r="G124" s="3"/>
      <c r="H124" s="13"/>
      <c r="I124" s="1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3"/>
      <c r="B125" s="3"/>
      <c r="C125" s="3"/>
      <c r="D125" s="3"/>
      <c r="E125" s="3"/>
      <c r="F125" s="3"/>
      <c r="G125" s="3"/>
      <c r="H125" s="13"/>
      <c r="I125" s="1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75">
      <c r="A126" s="3"/>
      <c r="B126" s="3"/>
      <c r="C126" s="3"/>
      <c r="D126" s="3"/>
      <c r="E126" s="3"/>
      <c r="F126" s="3"/>
      <c r="G126" s="3"/>
      <c r="H126" s="13"/>
      <c r="I126" s="1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/>
      <c r="B127" s="3"/>
      <c r="C127" s="3"/>
      <c r="D127" s="3"/>
      <c r="E127" s="3"/>
      <c r="F127" s="3"/>
      <c r="G127" s="3"/>
      <c r="H127" s="13"/>
      <c r="I127" s="1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/>
      <c r="B128" s="3"/>
      <c r="C128" s="3"/>
      <c r="D128" s="3"/>
      <c r="E128" s="3"/>
      <c r="F128" s="3"/>
      <c r="G128" s="3"/>
      <c r="H128" s="13"/>
      <c r="I128" s="1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3"/>
      <c r="B129" s="3"/>
      <c r="C129" s="3"/>
      <c r="D129" s="3"/>
      <c r="E129" s="3"/>
      <c r="F129" s="3"/>
      <c r="G129" s="3"/>
      <c r="H129" s="13"/>
      <c r="I129" s="1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>
      <c r="A130" s="3"/>
      <c r="B130" s="3"/>
      <c r="C130" s="3"/>
      <c r="D130" s="3"/>
      <c r="E130" s="3"/>
      <c r="F130" s="3"/>
      <c r="G130" s="3"/>
      <c r="H130" s="13"/>
      <c r="I130" s="1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75">
      <c r="A131" s="3"/>
      <c r="B131" s="3"/>
      <c r="C131" s="3"/>
      <c r="D131" s="3"/>
      <c r="E131" s="3"/>
      <c r="F131" s="3"/>
      <c r="G131" s="3"/>
      <c r="H131" s="13"/>
      <c r="I131" s="1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>
      <c r="A132" s="3"/>
      <c r="B132" s="3"/>
      <c r="C132" s="3"/>
      <c r="D132" s="3"/>
      <c r="E132" s="3"/>
      <c r="F132" s="3"/>
      <c r="G132" s="3"/>
      <c r="H132" s="13"/>
      <c r="I132" s="1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75">
      <c r="A133" s="3"/>
      <c r="B133" s="3"/>
      <c r="C133" s="3"/>
      <c r="D133" s="3"/>
      <c r="E133" s="3"/>
      <c r="F133" s="3"/>
      <c r="G133" s="3"/>
      <c r="H133" s="13"/>
      <c r="I133" s="1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>
      <c r="A134" s="3"/>
      <c r="B134" s="3"/>
      <c r="C134" s="3"/>
      <c r="D134" s="3"/>
      <c r="E134" s="3"/>
      <c r="F134" s="3"/>
      <c r="G134" s="3"/>
      <c r="H134" s="13"/>
      <c r="I134" s="1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>
      <c r="A135" s="3"/>
      <c r="B135" s="3"/>
      <c r="C135" s="3"/>
      <c r="D135" s="3"/>
      <c r="E135" s="3"/>
      <c r="F135" s="3"/>
      <c r="G135" s="3"/>
      <c r="H135" s="13"/>
      <c r="I135" s="1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>
      <c r="A136" s="3"/>
      <c r="B136" s="3"/>
      <c r="C136" s="3"/>
      <c r="D136" s="3"/>
      <c r="E136" s="3"/>
      <c r="F136" s="3"/>
      <c r="G136" s="3"/>
      <c r="H136" s="13"/>
      <c r="I136" s="1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>
      <c r="A137" s="3"/>
      <c r="B137" s="3"/>
      <c r="C137" s="3"/>
      <c r="D137" s="3"/>
      <c r="E137" s="3"/>
      <c r="F137" s="3"/>
      <c r="G137" s="3"/>
      <c r="H137" s="13"/>
      <c r="I137" s="1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>
      <c r="A138" s="3"/>
      <c r="B138" s="3"/>
      <c r="C138" s="3"/>
      <c r="D138" s="3"/>
      <c r="E138" s="3"/>
      <c r="F138" s="3"/>
      <c r="G138" s="3"/>
      <c r="H138" s="13"/>
      <c r="I138" s="1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>
      <c r="A139" s="3"/>
      <c r="B139" s="3"/>
      <c r="C139" s="3"/>
      <c r="D139" s="3"/>
      <c r="E139" s="3"/>
      <c r="F139" s="3"/>
      <c r="G139" s="3"/>
      <c r="H139" s="13"/>
      <c r="I139" s="1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>
      <c r="A140" s="3"/>
      <c r="B140" s="3"/>
      <c r="C140" s="3"/>
      <c r="D140" s="3"/>
      <c r="E140" s="3"/>
      <c r="F140" s="3"/>
      <c r="G140" s="3"/>
      <c r="H140" s="13"/>
      <c r="I140" s="1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>
      <c r="A141" s="3"/>
      <c r="B141" s="3"/>
      <c r="C141" s="3"/>
      <c r="D141" s="3"/>
      <c r="E141" s="3"/>
      <c r="F141" s="3"/>
      <c r="G141" s="3"/>
      <c r="H141" s="13"/>
      <c r="I141" s="1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>
      <c r="A142" s="3"/>
      <c r="B142" s="3"/>
      <c r="C142" s="3"/>
      <c r="D142" s="3"/>
      <c r="E142" s="3"/>
      <c r="F142" s="3"/>
      <c r="G142" s="3"/>
      <c r="H142" s="13"/>
      <c r="I142" s="1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>
      <c r="A143" s="3"/>
      <c r="B143" s="3"/>
      <c r="C143" s="3"/>
      <c r="D143" s="3"/>
      <c r="E143" s="3"/>
      <c r="F143" s="3"/>
      <c r="G143" s="3"/>
      <c r="H143" s="13"/>
      <c r="I143" s="1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>
      <c r="A144" s="3"/>
      <c r="B144" s="3"/>
      <c r="C144" s="3"/>
      <c r="D144" s="3"/>
      <c r="E144" s="3"/>
      <c r="F144" s="3"/>
      <c r="G144" s="3"/>
      <c r="H144" s="13"/>
      <c r="I144" s="1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>
      <c r="A145" s="3"/>
      <c r="B145" s="3"/>
      <c r="C145" s="3"/>
      <c r="D145" s="3"/>
      <c r="E145" s="3"/>
      <c r="F145" s="3"/>
      <c r="G145" s="3"/>
      <c r="H145" s="13"/>
      <c r="I145" s="1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>
      <c r="A146" s="3"/>
      <c r="B146" s="3"/>
      <c r="C146" s="3"/>
      <c r="D146" s="3"/>
      <c r="E146" s="3"/>
      <c r="F146" s="3"/>
      <c r="G146" s="3"/>
      <c r="H146" s="13"/>
      <c r="I146" s="1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>
      <c r="A147" s="3"/>
      <c r="B147" s="3"/>
      <c r="C147" s="3"/>
      <c r="D147" s="3"/>
      <c r="E147" s="3"/>
      <c r="F147" s="3"/>
      <c r="G147" s="3"/>
      <c r="H147" s="13"/>
      <c r="I147" s="1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>
      <c r="A148" s="3"/>
      <c r="B148" s="3"/>
      <c r="C148" s="3"/>
      <c r="D148" s="3"/>
      <c r="E148" s="3"/>
      <c r="F148" s="3"/>
      <c r="G148" s="3"/>
      <c r="H148" s="13"/>
      <c r="I148" s="1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>
      <c r="A149" s="3"/>
      <c r="B149" s="3"/>
      <c r="C149" s="3"/>
      <c r="D149" s="3"/>
      <c r="E149" s="3"/>
      <c r="F149" s="3"/>
      <c r="G149" s="3"/>
      <c r="H149" s="13"/>
      <c r="I149" s="1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75">
      <c r="A150" s="3"/>
      <c r="B150" s="3"/>
      <c r="C150" s="3"/>
      <c r="D150" s="3"/>
      <c r="E150" s="3"/>
      <c r="F150" s="3"/>
      <c r="G150" s="3"/>
      <c r="H150" s="13"/>
      <c r="I150" s="1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75">
      <c r="A151" s="3"/>
      <c r="B151" s="3"/>
      <c r="C151" s="3"/>
      <c r="D151" s="3"/>
      <c r="E151" s="3"/>
      <c r="F151" s="3"/>
      <c r="G151" s="3"/>
      <c r="H151" s="13"/>
      <c r="I151" s="1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75">
      <c r="A152" s="3"/>
      <c r="B152" s="3"/>
      <c r="C152" s="3"/>
      <c r="D152" s="3"/>
      <c r="E152" s="3"/>
      <c r="F152" s="3"/>
      <c r="G152" s="3"/>
      <c r="H152" s="13"/>
      <c r="I152" s="1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75">
      <c r="A153" s="3"/>
      <c r="B153" s="3"/>
      <c r="C153" s="3"/>
      <c r="D153" s="3"/>
      <c r="E153" s="3"/>
      <c r="F153" s="3"/>
      <c r="G153" s="3"/>
      <c r="H153" s="13"/>
      <c r="I153" s="1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75">
      <c r="A154" s="3"/>
      <c r="B154" s="3"/>
      <c r="C154" s="3"/>
      <c r="D154" s="3"/>
      <c r="E154" s="3"/>
      <c r="F154" s="3"/>
      <c r="G154" s="3"/>
      <c r="H154" s="13"/>
      <c r="I154" s="1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75">
      <c r="A155" s="3"/>
      <c r="B155" s="3"/>
      <c r="C155" s="3"/>
      <c r="D155" s="3"/>
      <c r="E155" s="3"/>
      <c r="F155" s="3"/>
      <c r="G155" s="3"/>
      <c r="H155" s="13"/>
      <c r="I155" s="1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75">
      <c r="A156" s="3"/>
      <c r="B156" s="3"/>
      <c r="C156" s="3"/>
      <c r="D156" s="3"/>
      <c r="E156" s="3"/>
      <c r="F156" s="3"/>
      <c r="G156" s="3"/>
      <c r="H156" s="13"/>
      <c r="I156" s="1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75">
      <c r="A157" s="3"/>
      <c r="B157" s="3"/>
      <c r="C157" s="3"/>
      <c r="D157" s="3"/>
      <c r="E157" s="3"/>
      <c r="F157" s="3"/>
      <c r="G157" s="3"/>
      <c r="H157" s="13"/>
      <c r="I157" s="1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75">
      <c r="A158" s="3"/>
      <c r="B158" s="3"/>
      <c r="C158" s="3"/>
      <c r="D158" s="3"/>
      <c r="E158" s="3"/>
      <c r="F158" s="3"/>
      <c r="G158" s="3"/>
      <c r="H158" s="13"/>
      <c r="I158" s="1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3"/>
      <c r="F159" s="3"/>
      <c r="G159" s="3"/>
      <c r="H159" s="13"/>
      <c r="I159" s="1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3"/>
      <c r="F160" s="3"/>
      <c r="G160" s="3"/>
      <c r="H160" s="13"/>
      <c r="I160" s="1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3"/>
      <c r="F161" s="3"/>
      <c r="G161" s="3"/>
      <c r="H161" s="13"/>
      <c r="I161" s="1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13"/>
      <c r="I162" s="1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13"/>
      <c r="I163" s="1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13"/>
      <c r="I164" s="1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3"/>
      <c r="F165" s="3"/>
      <c r="G165" s="3"/>
      <c r="H165" s="13"/>
      <c r="I165" s="1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3"/>
      <c r="F166" s="3"/>
      <c r="G166" s="3"/>
      <c r="H166" s="13"/>
      <c r="I166" s="1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3"/>
      <c r="F167" s="3"/>
      <c r="G167" s="3"/>
      <c r="H167" s="13"/>
      <c r="I167" s="1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3"/>
      <c r="F168" s="3"/>
      <c r="G168" s="3"/>
      <c r="H168" s="13"/>
      <c r="I168" s="1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3"/>
      <c r="F169" s="3"/>
      <c r="G169" s="3"/>
      <c r="H169" s="13"/>
      <c r="I169" s="1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3"/>
      <c r="F170" s="3"/>
      <c r="G170" s="3"/>
      <c r="H170" s="13"/>
      <c r="I170" s="1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13"/>
      <c r="I171" s="1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13"/>
      <c r="I172" s="1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3"/>
      <c r="F173" s="3"/>
      <c r="G173" s="3"/>
      <c r="H173" s="13"/>
      <c r="I173" s="1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3"/>
      <c r="F174" s="3"/>
      <c r="G174" s="3"/>
      <c r="H174" s="13"/>
      <c r="I174" s="1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3"/>
      <c r="F175" s="3"/>
      <c r="G175" s="3"/>
      <c r="H175" s="13"/>
      <c r="I175" s="1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3"/>
      <c r="F176" s="3"/>
      <c r="G176" s="3"/>
      <c r="H176" s="13"/>
      <c r="I176" s="1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3"/>
      <c r="F177" s="3"/>
      <c r="G177" s="3"/>
      <c r="H177" s="13"/>
      <c r="I177" s="1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3"/>
      <c r="F178" s="3"/>
      <c r="G178" s="3"/>
      <c r="H178" s="13"/>
      <c r="I178" s="1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3"/>
      <c r="F179" s="3"/>
      <c r="G179" s="3"/>
      <c r="H179" s="13"/>
      <c r="I179" s="1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3"/>
      <c r="F180" s="3"/>
      <c r="G180" s="3"/>
      <c r="H180" s="13"/>
      <c r="I180" s="1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3"/>
      <c r="F181" s="3"/>
      <c r="G181" s="3"/>
      <c r="H181" s="13"/>
      <c r="I181" s="1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3"/>
      <c r="F182" s="3"/>
      <c r="G182" s="3"/>
      <c r="H182" s="13"/>
      <c r="I182" s="1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3"/>
      <c r="F183" s="3"/>
      <c r="G183" s="3"/>
      <c r="H183" s="13"/>
      <c r="I183" s="1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>
      <c r="A184" s="3"/>
      <c r="B184" s="3"/>
      <c r="C184" s="3"/>
      <c r="D184" s="3"/>
      <c r="E184" s="3"/>
      <c r="F184" s="3"/>
      <c r="G184" s="3"/>
      <c r="H184" s="13"/>
      <c r="I184" s="1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>
      <c r="A185" s="3"/>
      <c r="B185" s="3"/>
      <c r="C185" s="3"/>
      <c r="D185" s="3"/>
      <c r="E185" s="3"/>
      <c r="F185" s="3"/>
      <c r="G185" s="3"/>
      <c r="H185" s="13"/>
      <c r="I185" s="1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75">
      <c r="A186" s="3"/>
      <c r="B186" s="3"/>
      <c r="C186" s="3"/>
      <c r="D186" s="3"/>
      <c r="E186" s="3"/>
      <c r="F186" s="3"/>
      <c r="G186" s="3"/>
      <c r="H186" s="13"/>
      <c r="I186" s="1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>
      <c r="A187" s="3"/>
      <c r="B187" s="3"/>
      <c r="C187" s="3"/>
      <c r="D187" s="3"/>
      <c r="E187" s="3"/>
      <c r="F187" s="3"/>
      <c r="G187" s="3"/>
      <c r="H187" s="13"/>
      <c r="I187" s="1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75">
      <c r="A188" s="3"/>
      <c r="B188" s="3"/>
      <c r="C188" s="3"/>
      <c r="D188" s="3"/>
      <c r="E188" s="3"/>
      <c r="F188" s="3"/>
      <c r="G188" s="3"/>
      <c r="H188" s="13"/>
      <c r="I188" s="1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75">
      <c r="A189" s="3"/>
      <c r="B189" s="3"/>
      <c r="C189" s="3"/>
      <c r="D189" s="3"/>
      <c r="E189" s="3"/>
      <c r="F189" s="3"/>
      <c r="G189" s="3"/>
      <c r="H189" s="13"/>
      <c r="I189" s="1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75">
      <c r="A190" s="3"/>
      <c r="B190" s="3"/>
      <c r="C190" s="3"/>
      <c r="D190" s="3"/>
      <c r="E190" s="3"/>
      <c r="F190" s="3"/>
      <c r="G190" s="3"/>
      <c r="H190" s="13"/>
      <c r="I190" s="1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75">
      <c r="A191" s="3"/>
      <c r="B191" s="3"/>
      <c r="C191" s="3"/>
      <c r="D191" s="3"/>
      <c r="E191" s="3"/>
      <c r="F191" s="3"/>
      <c r="G191" s="3"/>
      <c r="H191" s="13"/>
      <c r="I191" s="1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75">
      <c r="A192" s="3"/>
      <c r="B192" s="3"/>
      <c r="C192" s="3"/>
      <c r="D192" s="3"/>
      <c r="E192" s="3"/>
      <c r="F192" s="3"/>
      <c r="G192" s="3"/>
      <c r="H192" s="13"/>
      <c r="I192" s="1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75">
      <c r="A193" s="3"/>
      <c r="B193" s="3"/>
      <c r="C193" s="3"/>
      <c r="D193" s="3"/>
      <c r="E193" s="3"/>
      <c r="F193" s="3"/>
      <c r="G193" s="3"/>
      <c r="H193" s="13"/>
      <c r="I193" s="1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75">
      <c r="A194" s="3"/>
      <c r="B194" s="3"/>
      <c r="C194" s="3"/>
      <c r="D194" s="3"/>
      <c r="E194" s="3"/>
      <c r="F194" s="3"/>
      <c r="G194" s="3"/>
      <c r="H194" s="13"/>
      <c r="I194" s="1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75">
      <c r="A195" s="3"/>
      <c r="B195" s="3"/>
      <c r="C195" s="3"/>
      <c r="D195" s="3"/>
      <c r="E195" s="3"/>
      <c r="F195" s="3"/>
      <c r="G195" s="3"/>
      <c r="H195" s="13"/>
      <c r="I195" s="1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75">
      <c r="A196" s="3"/>
      <c r="B196" s="3"/>
      <c r="C196" s="3"/>
      <c r="D196" s="3"/>
      <c r="E196" s="3"/>
      <c r="F196" s="3"/>
      <c r="G196" s="3"/>
      <c r="H196" s="13"/>
      <c r="I196" s="1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75">
      <c r="A197" s="3"/>
      <c r="B197" s="3"/>
      <c r="C197" s="3"/>
      <c r="D197" s="3"/>
      <c r="E197" s="3"/>
      <c r="F197" s="3"/>
      <c r="G197" s="3"/>
      <c r="H197" s="13"/>
      <c r="I197" s="1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75">
      <c r="A198" s="3"/>
      <c r="B198" s="3"/>
      <c r="C198" s="3"/>
      <c r="D198" s="3"/>
      <c r="E198" s="3"/>
      <c r="F198" s="3"/>
      <c r="G198" s="3"/>
      <c r="H198" s="13"/>
      <c r="I198" s="1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>
      <c r="A199" s="3"/>
      <c r="B199" s="3"/>
      <c r="C199" s="3"/>
      <c r="D199" s="3"/>
      <c r="E199" s="3"/>
      <c r="F199" s="3"/>
      <c r="G199" s="3"/>
      <c r="H199" s="13"/>
      <c r="I199" s="1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>
      <c r="A200" s="3"/>
      <c r="B200" s="3"/>
      <c r="C200" s="3"/>
      <c r="D200" s="3"/>
      <c r="E200" s="3"/>
      <c r="F200" s="3"/>
      <c r="G200" s="3"/>
      <c r="H200" s="13"/>
      <c r="I200" s="1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>
      <c r="A201" s="3"/>
      <c r="B201" s="3"/>
      <c r="C201" s="3"/>
      <c r="D201" s="3"/>
      <c r="E201" s="3"/>
      <c r="F201" s="3"/>
      <c r="G201" s="3"/>
      <c r="H201" s="13"/>
      <c r="I201" s="1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>
      <c r="A202" s="3"/>
      <c r="B202" s="3"/>
      <c r="C202" s="3"/>
      <c r="D202" s="3"/>
      <c r="E202" s="3"/>
      <c r="F202" s="3"/>
      <c r="G202" s="3"/>
      <c r="H202" s="13"/>
      <c r="I202" s="1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>
      <c r="A203" s="3"/>
      <c r="B203" s="3"/>
      <c r="C203" s="3"/>
      <c r="D203" s="3"/>
      <c r="E203" s="3"/>
      <c r="F203" s="3"/>
      <c r="G203" s="3"/>
      <c r="H203" s="13"/>
      <c r="I203" s="1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3"/>
      <c r="F204" s="3"/>
      <c r="G204" s="3"/>
      <c r="H204" s="13"/>
      <c r="I204" s="1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3"/>
      <c r="F205" s="3"/>
      <c r="G205" s="3"/>
      <c r="H205" s="13"/>
      <c r="I205" s="1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3"/>
      <c r="F206" s="3"/>
      <c r="G206" s="3"/>
      <c r="H206" s="13"/>
      <c r="I206" s="1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3"/>
      <c r="F207" s="3"/>
      <c r="G207" s="3"/>
      <c r="H207" s="13"/>
      <c r="I207" s="1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3"/>
      <c r="F208" s="3"/>
      <c r="G208" s="3"/>
      <c r="H208" s="13"/>
      <c r="I208" s="1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3"/>
      <c r="F209" s="3"/>
      <c r="G209" s="3"/>
      <c r="H209" s="13"/>
      <c r="I209" s="1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75">
      <c r="A210" s="3"/>
      <c r="B210" s="3"/>
      <c r="C210" s="3"/>
      <c r="D210" s="3"/>
      <c r="E210" s="3"/>
      <c r="F210" s="3"/>
      <c r="G210" s="3"/>
      <c r="H210" s="13"/>
      <c r="I210" s="1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75">
      <c r="A211" s="3"/>
      <c r="B211" s="3"/>
      <c r="C211" s="3"/>
      <c r="D211" s="3"/>
      <c r="E211" s="3"/>
      <c r="F211" s="3"/>
      <c r="G211" s="3"/>
      <c r="H211" s="13"/>
      <c r="I211" s="1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75">
      <c r="A212" s="3"/>
      <c r="B212" s="3"/>
      <c r="C212" s="3"/>
      <c r="D212" s="3"/>
      <c r="E212" s="3"/>
      <c r="F212" s="3"/>
      <c r="G212" s="3"/>
      <c r="H212" s="13"/>
      <c r="I212" s="1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75">
      <c r="A213" s="3"/>
      <c r="B213" s="3"/>
      <c r="C213" s="3"/>
      <c r="D213" s="3"/>
      <c r="E213" s="3"/>
      <c r="F213" s="3"/>
      <c r="G213" s="3"/>
      <c r="H213" s="13"/>
      <c r="I213" s="1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>
      <c r="A214" s="3"/>
      <c r="B214" s="3"/>
      <c r="C214" s="3"/>
      <c r="D214" s="3"/>
      <c r="E214" s="3"/>
      <c r="F214" s="3"/>
      <c r="G214" s="3"/>
      <c r="H214" s="13"/>
      <c r="I214" s="1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>
      <c r="A215" s="3"/>
      <c r="B215" s="3"/>
      <c r="C215" s="3"/>
      <c r="D215" s="3"/>
      <c r="E215" s="3"/>
      <c r="F215" s="3"/>
      <c r="G215" s="3"/>
      <c r="H215" s="13"/>
      <c r="I215" s="1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>
      <c r="A216" s="3"/>
      <c r="B216" s="3"/>
      <c r="C216" s="3"/>
      <c r="D216" s="3"/>
      <c r="E216" s="3"/>
      <c r="F216" s="3"/>
      <c r="G216" s="3"/>
      <c r="H216" s="13"/>
      <c r="I216" s="1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75">
      <c r="A217" s="3"/>
      <c r="B217" s="3"/>
      <c r="C217" s="3"/>
      <c r="D217" s="3"/>
      <c r="E217" s="3"/>
      <c r="F217" s="3"/>
      <c r="G217" s="3"/>
      <c r="H217" s="13"/>
      <c r="I217" s="1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75">
      <c r="A218" s="3"/>
      <c r="B218" s="3"/>
      <c r="C218" s="3"/>
      <c r="D218" s="3"/>
      <c r="E218" s="3"/>
      <c r="F218" s="3"/>
      <c r="G218" s="3"/>
      <c r="H218" s="31"/>
      <c r="I218" s="31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75">
      <c r="A219" s="3"/>
      <c r="B219" s="3"/>
      <c r="C219" s="3"/>
      <c r="D219" s="3"/>
      <c r="E219" s="3"/>
      <c r="F219" s="3"/>
      <c r="G219" s="3"/>
      <c r="H219" s="31"/>
      <c r="I219" s="31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75">
      <c r="A220" s="3"/>
      <c r="B220" s="3"/>
      <c r="C220" s="3"/>
      <c r="D220" s="3"/>
      <c r="E220" s="3"/>
      <c r="F220" s="3"/>
      <c r="G220" s="3"/>
      <c r="H220" s="31"/>
      <c r="I220" s="31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>
      <c r="A221" s="3"/>
      <c r="B221" s="3"/>
      <c r="C221" s="3"/>
      <c r="D221" s="3"/>
      <c r="E221" s="3"/>
      <c r="F221" s="3"/>
      <c r="G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75">
      <c r="A222" s="3"/>
      <c r="B222" s="3"/>
      <c r="C222" s="3"/>
      <c r="D222" s="3"/>
      <c r="E222" s="3"/>
      <c r="F222" s="3"/>
      <c r="G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75">
      <c r="A223" s="3"/>
      <c r="B223" s="3"/>
      <c r="C223" s="3"/>
      <c r="D223" s="3"/>
      <c r="E223" s="3"/>
      <c r="F223" s="3"/>
      <c r="G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75">
      <c r="A224" s="3"/>
      <c r="B224" s="3"/>
      <c r="C224" s="3"/>
      <c r="D224" s="3"/>
      <c r="E224" s="3"/>
      <c r="F224" s="3"/>
      <c r="G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75">
      <c r="A225" s="3"/>
      <c r="B225" s="3"/>
      <c r="C225" s="3"/>
      <c r="D225" s="3"/>
      <c r="E225" s="3"/>
      <c r="F225" s="3"/>
      <c r="G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75">
      <c r="A226" s="3"/>
      <c r="B226" s="3"/>
      <c r="C226" s="3"/>
      <c r="D226" s="3"/>
      <c r="E226" s="3"/>
      <c r="F226" s="3"/>
      <c r="G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75">
      <c r="A227" s="3"/>
      <c r="B227" s="3"/>
      <c r="C227" s="3"/>
      <c r="D227" s="3"/>
      <c r="E227" s="3"/>
      <c r="F227" s="3"/>
      <c r="G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75">
      <c r="A228" s="3"/>
      <c r="B228" s="3"/>
      <c r="C228" s="3"/>
      <c r="D228" s="3"/>
      <c r="E228" s="3"/>
      <c r="F228" s="3"/>
      <c r="G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75">
      <c r="A229" s="3"/>
      <c r="B229" s="3"/>
      <c r="C229" s="3"/>
      <c r="D229" s="3"/>
      <c r="E229" s="3"/>
      <c r="F229" s="3"/>
      <c r="G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75">
      <c r="A230" s="3"/>
      <c r="B230" s="3"/>
      <c r="C230" s="3"/>
      <c r="D230" s="3"/>
      <c r="E230" s="3"/>
      <c r="F230" s="3"/>
      <c r="G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75">
      <c r="A231" s="3"/>
      <c r="B231" s="3"/>
      <c r="C231" s="3"/>
      <c r="D231" s="3"/>
      <c r="E231" s="3"/>
      <c r="F231" s="3"/>
      <c r="G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75">
      <c r="A232" s="3"/>
      <c r="B232" s="3"/>
      <c r="C232" s="3"/>
      <c r="D232" s="3"/>
      <c r="E232" s="3"/>
      <c r="F232" s="3"/>
      <c r="G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75">
      <c r="A233" s="3"/>
      <c r="B233" s="3"/>
      <c r="C233" s="3"/>
      <c r="D233" s="3"/>
      <c r="E233" s="3"/>
      <c r="F233" s="3"/>
      <c r="G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75">
      <c r="A234" s="3"/>
      <c r="B234" s="3"/>
      <c r="C234" s="3"/>
      <c r="D234" s="3"/>
      <c r="E234" s="3"/>
      <c r="F234" s="3"/>
      <c r="G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>
      <c r="A235" s="3"/>
      <c r="B235" s="3"/>
      <c r="C235" s="3"/>
      <c r="D235" s="3"/>
      <c r="E235" s="3"/>
      <c r="F235" s="3"/>
      <c r="G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>
      <c r="A236" s="3"/>
      <c r="B236" s="3"/>
      <c r="C236" s="3"/>
      <c r="D236" s="3"/>
      <c r="E236" s="3"/>
      <c r="F236" s="3"/>
      <c r="G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>
      <c r="A237" s="3"/>
      <c r="B237" s="3"/>
      <c r="C237" s="3"/>
      <c r="D237" s="3"/>
      <c r="E237" s="3"/>
      <c r="F237" s="3"/>
      <c r="G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>
      <c r="A238" s="3"/>
      <c r="B238" s="3"/>
      <c r="C238" s="3"/>
      <c r="D238" s="3"/>
      <c r="E238" s="3"/>
      <c r="F238" s="3"/>
      <c r="G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>
      <c r="A239" s="3"/>
      <c r="B239" s="3"/>
      <c r="C239" s="3"/>
      <c r="D239" s="3"/>
      <c r="E239" s="3"/>
      <c r="F239" s="3"/>
      <c r="G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>
      <c r="A240" s="3"/>
      <c r="B240" s="3"/>
      <c r="C240" s="3"/>
      <c r="D240" s="3"/>
      <c r="E240" s="3"/>
      <c r="F240" s="3"/>
      <c r="G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75">
      <c r="A241" s="3"/>
      <c r="B241" s="3"/>
      <c r="C241" s="3"/>
      <c r="D241" s="3"/>
      <c r="E241" s="3"/>
      <c r="F241" s="3"/>
      <c r="G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75">
      <c r="A242" s="3"/>
      <c r="B242" s="3"/>
      <c r="C242" s="3"/>
      <c r="D242" s="3"/>
      <c r="E242" s="3"/>
      <c r="F242" s="3"/>
      <c r="G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75">
      <c r="A243" s="3"/>
      <c r="B243" s="3"/>
      <c r="C243" s="3"/>
      <c r="D243" s="3"/>
      <c r="E243" s="3"/>
      <c r="F243" s="3"/>
      <c r="G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>
      <c r="A244" s="3"/>
      <c r="B244" s="3"/>
      <c r="C244" s="3"/>
      <c r="D244" s="3"/>
      <c r="E244" s="3"/>
      <c r="F244" s="3"/>
      <c r="G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75">
      <c r="A245" s="3"/>
      <c r="B245" s="3"/>
      <c r="C245" s="3"/>
      <c r="D245" s="3"/>
      <c r="E245" s="3"/>
      <c r="F245" s="3"/>
      <c r="G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>
      <c r="A246" s="3"/>
      <c r="B246" s="3"/>
      <c r="C246" s="3"/>
      <c r="D246" s="3"/>
      <c r="E246" s="3"/>
      <c r="F246" s="3"/>
      <c r="G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>
      <c r="A247" s="3"/>
      <c r="B247" s="3"/>
      <c r="C247" s="3"/>
      <c r="D247" s="3"/>
      <c r="E247" s="3"/>
      <c r="F247" s="3"/>
      <c r="G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>
      <c r="A248" s="3"/>
      <c r="B248" s="3"/>
      <c r="C248" s="3"/>
      <c r="D248" s="3"/>
      <c r="E248" s="3"/>
      <c r="F248" s="3"/>
      <c r="G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>
      <c r="A249" s="3"/>
      <c r="B249" s="3"/>
      <c r="C249" s="3"/>
      <c r="D249" s="3"/>
      <c r="E249" s="3"/>
      <c r="F249" s="3"/>
      <c r="G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>
      <c r="A250" s="3"/>
      <c r="B250" s="3"/>
      <c r="C250" s="3"/>
      <c r="D250" s="3"/>
      <c r="E250" s="3"/>
      <c r="F250" s="3"/>
      <c r="G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>
      <c r="A251" s="3"/>
      <c r="B251" s="3"/>
      <c r="C251" s="3"/>
      <c r="D251" s="3"/>
      <c r="E251" s="3"/>
      <c r="F251" s="3"/>
      <c r="G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>
      <c r="A252" s="3"/>
      <c r="B252" s="3"/>
      <c r="C252" s="3"/>
      <c r="D252" s="3"/>
      <c r="E252" s="3"/>
      <c r="F252" s="3"/>
      <c r="G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>
      <c r="A253" s="3"/>
      <c r="B253" s="3"/>
      <c r="C253" s="3"/>
      <c r="D253" s="3"/>
      <c r="E253" s="3"/>
      <c r="F253" s="3"/>
      <c r="G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>
      <c r="A254" s="3"/>
      <c r="B254" s="3"/>
      <c r="C254" s="3"/>
      <c r="D254" s="3"/>
      <c r="E254" s="3"/>
      <c r="F254" s="3"/>
      <c r="G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>
      <c r="A255" s="3"/>
      <c r="B255" s="3"/>
      <c r="C255" s="3"/>
      <c r="D255" s="3"/>
      <c r="E255" s="3"/>
      <c r="F255" s="3"/>
      <c r="G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>
      <c r="A256" s="3"/>
      <c r="B256" s="3"/>
      <c r="C256" s="3"/>
      <c r="D256" s="3"/>
      <c r="E256" s="3"/>
      <c r="F256" s="3"/>
      <c r="G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>
      <c r="A257" s="3"/>
      <c r="B257" s="3"/>
      <c r="C257" s="3"/>
      <c r="D257" s="3"/>
      <c r="E257" s="3"/>
      <c r="F257" s="3"/>
      <c r="G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>
      <c r="A258" s="3"/>
      <c r="B258" s="3"/>
      <c r="C258" s="3"/>
      <c r="D258" s="3"/>
      <c r="E258" s="3"/>
      <c r="F258" s="3"/>
      <c r="G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>
      <c r="A259" s="3"/>
      <c r="B259" s="3"/>
      <c r="C259" s="3"/>
      <c r="D259" s="3"/>
      <c r="E259" s="3"/>
      <c r="F259" s="3"/>
      <c r="G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>
      <c r="A260" s="3"/>
      <c r="B260" s="3"/>
      <c r="C260" s="3"/>
      <c r="D260" s="3"/>
      <c r="E260" s="3"/>
      <c r="F260" s="3"/>
      <c r="G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>
      <c r="A261" s="3"/>
      <c r="B261" s="3"/>
      <c r="C261" s="3"/>
      <c r="D261" s="3"/>
      <c r="E261" s="3"/>
      <c r="F261" s="3"/>
      <c r="G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>
      <c r="A262" s="3"/>
      <c r="B262" s="3"/>
      <c r="C262" s="3"/>
      <c r="D262" s="3"/>
      <c r="E262" s="3"/>
      <c r="F262" s="3"/>
      <c r="G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>
      <c r="A263" s="3"/>
      <c r="B263" s="3"/>
      <c r="C263" s="3"/>
      <c r="D263" s="3"/>
      <c r="E263" s="3"/>
      <c r="F263" s="3"/>
      <c r="G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>
      <c r="A264" s="3"/>
      <c r="B264" s="3"/>
      <c r="C264" s="3"/>
      <c r="D264" s="3"/>
      <c r="E264" s="3"/>
      <c r="F264" s="3"/>
      <c r="G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>
      <c r="A265" s="3"/>
      <c r="B265" s="3"/>
      <c r="C265" s="3"/>
      <c r="D265" s="3"/>
      <c r="E265" s="3"/>
      <c r="F265" s="3"/>
      <c r="G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>
      <c r="A266" s="3"/>
      <c r="B266" s="3"/>
      <c r="C266" s="3"/>
      <c r="D266" s="3"/>
      <c r="E266" s="3"/>
      <c r="F266" s="3"/>
      <c r="G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>
      <c r="A267" s="3"/>
      <c r="B267" s="3"/>
      <c r="C267" s="3"/>
      <c r="D267" s="3"/>
      <c r="E267" s="3"/>
      <c r="F267" s="3"/>
      <c r="G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>
      <c r="A268" s="3"/>
      <c r="B268" s="3"/>
      <c r="C268" s="3"/>
      <c r="D268" s="3"/>
      <c r="E268" s="3"/>
      <c r="F268" s="3"/>
      <c r="G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>
      <c r="A269" s="3"/>
      <c r="B269" s="3"/>
      <c r="C269" s="3"/>
      <c r="D269" s="3"/>
      <c r="E269" s="3"/>
      <c r="F269" s="3"/>
      <c r="G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3"/>
      <c r="B270" s="3"/>
      <c r="C270" s="3"/>
      <c r="D270" s="3"/>
      <c r="E270" s="3"/>
      <c r="F270" s="3"/>
      <c r="G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>
      <c r="A271" s="3"/>
      <c r="B271" s="3"/>
      <c r="C271" s="3"/>
      <c r="D271" s="3"/>
      <c r="E271" s="3"/>
      <c r="F271" s="3"/>
      <c r="G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>
      <c r="A272" s="3"/>
      <c r="B272" s="3"/>
      <c r="C272" s="3"/>
      <c r="D272" s="3"/>
      <c r="E272" s="3"/>
      <c r="F272" s="3"/>
      <c r="G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>
      <c r="A273" s="3"/>
      <c r="B273" s="3"/>
      <c r="C273" s="3"/>
      <c r="D273" s="3"/>
      <c r="E273" s="3"/>
      <c r="F273" s="3"/>
      <c r="G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3"/>
      <c r="B274" s="3"/>
      <c r="C274" s="3"/>
      <c r="D274" s="3"/>
      <c r="E274" s="3"/>
      <c r="F274" s="3"/>
      <c r="G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>
      <c r="A275" s="3"/>
      <c r="B275" s="3"/>
      <c r="C275" s="3"/>
      <c r="D275" s="3"/>
      <c r="E275" s="3"/>
      <c r="F275" s="3"/>
      <c r="G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>
      <c r="A276" s="3"/>
      <c r="B276" s="3"/>
      <c r="C276" s="3"/>
      <c r="D276" s="3"/>
      <c r="E276" s="3"/>
      <c r="F276" s="3"/>
      <c r="G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>
      <c r="A277" s="3"/>
      <c r="B277" s="3"/>
      <c r="C277" s="3"/>
      <c r="D277" s="3"/>
      <c r="E277" s="3"/>
      <c r="F277" s="3"/>
      <c r="G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>
      <c r="A278" s="3"/>
      <c r="B278" s="3"/>
      <c r="C278" s="3"/>
      <c r="D278" s="3"/>
      <c r="E278" s="3"/>
      <c r="F278" s="3"/>
      <c r="G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>
      <c r="A279" s="3"/>
      <c r="B279" s="3"/>
      <c r="C279" s="3"/>
      <c r="D279" s="3"/>
      <c r="E279" s="3"/>
      <c r="F279" s="3"/>
      <c r="G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3"/>
      <c r="B280" s="3"/>
      <c r="C280" s="3"/>
      <c r="D280" s="3"/>
      <c r="E280" s="3"/>
      <c r="F280" s="3"/>
      <c r="G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3"/>
      <c r="B281" s="3"/>
      <c r="C281" s="3"/>
      <c r="D281" s="3"/>
      <c r="E281" s="3"/>
      <c r="F281" s="3"/>
      <c r="G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3"/>
      <c r="B282" s="3"/>
      <c r="C282" s="3"/>
      <c r="D282" s="3"/>
      <c r="E282" s="3"/>
      <c r="F282" s="3"/>
      <c r="G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3"/>
      <c r="B283" s="3"/>
      <c r="C283" s="3"/>
      <c r="D283" s="3"/>
      <c r="E283" s="3"/>
      <c r="F283" s="3"/>
      <c r="G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3"/>
      <c r="B284" s="3"/>
      <c r="C284" s="3"/>
      <c r="D284" s="3"/>
      <c r="E284" s="3"/>
      <c r="F284" s="3"/>
      <c r="G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3"/>
      <c r="B285" s="3"/>
      <c r="C285" s="3"/>
      <c r="D285" s="3"/>
      <c r="E285" s="3"/>
      <c r="F285" s="3"/>
      <c r="G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3"/>
      <c r="B286" s="3"/>
      <c r="C286" s="3"/>
      <c r="D286" s="3"/>
      <c r="E286" s="3"/>
      <c r="F286" s="3"/>
      <c r="G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3"/>
      <c r="B287" s="3"/>
      <c r="C287" s="3"/>
      <c r="D287" s="3"/>
      <c r="E287" s="3"/>
      <c r="F287" s="3"/>
      <c r="G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3"/>
      <c r="B288" s="3"/>
      <c r="C288" s="3"/>
      <c r="D288" s="3"/>
      <c r="E288" s="3"/>
      <c r="F288" s="3"/>
      <c r="G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3"/>
      <c r="B289" s="3"/>
      <c r="C289" s="3"/>
      <c r="D289" s="3"/>
      <c r="E289" s="3"/>
      <c r="F289" s="3"/>
      <c r="G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3"/>
      <c r="B290" s="3"/>
      <c r="C290" s="3"/>
      <c r="D290" s="3"/>
      <c r="E290" s="3"/>
      <c r="F290" s="3"/>
      <c r="G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3"/>
      <c r="B291" s="3"/>
      <c r="C291" s="3"/>
      <c r="D291" s="3"/>
      <c r="E291" s="3"/>
      <c r="F291" s="3"/>
      <c r="G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3"/>
      <c r="B292" s="3"/>
      <c r="C292" s="3"/>
      <c r="D292" s="3"/>
      <c r="E292" s="3"/>
      <c r="F292" s="3"/>
      <c r="G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3"/>
      <c r="B293" s="3"/>
      <c r="C293" s="3"/>
      <c r="D293" s="3"/>
      <c r="E293" s="3"/>
      <c r="F293" s="3"/>
      <c r="G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3"/>
      <c r="B294" s="3"/>
      <c r="C294" s="3"/>
      <c r="D294" s="3"/>
      <c r="E294" s="3"/>
      <c r="F294" s="3"/>
      <c r="G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>
      <c r="A295" s="3"/>
      <c r="B295" s="3"/>
      <c r="C295" s="3"/>
      <c r="D295" s="3"/>
      <c r="E295" s="3"/>
      <c r="F295" s="3"/>
      <c r="G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>
      <c r="A296" s="3"/>
      <c r="B296" s="3"/>
      <c r="C296" s="3"/>
      <c r="D296" s="3"/>
      <c r="E296" s="3"/>
      <c r="F296" s="3"/>
      <c r="G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3"/>
      <c r="B297" s="3"/>
      <c r="C297" s="3"/>
      <c r="D297" s="3"/>
      <c r="E297" s="3"/>
      <c r="F297" s="3"/>
      <c r="G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3"/>
      <c r="B298" s="3"/>
      <c r="C298" s="3"/>
      <c r="D298" s="3"/>
      <c r="E298" s="3"/>
      <c r="F298" s="3"/>
      <c r="G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3"/>
      <c r="B299" s="3"/>
      <c r="C299" s="3"/>
      <c r="D299" s="3"/>
      <c r="E299" s="3"/>
      <c r="F299" s="3"/>
      <c r="G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3"/>
      <c r="B300" s="3"/>
      <c r="C300" s="3"/>
      <c r="D300" s="3"/>
      <c r="E300" s="3"/>
      <c r="F300" s="3"/>
      <c r="G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3"/>
      <c r="B301" s="3"/>
      <c r="C301" s="3"/>
      <c r="D301" s="3"/>
      <c r="E301" s="3"/>
      <c r="F301" s="3"/>
      <c r="G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3"/>
      <c r="B302" s="3"/>
      <c r="C302" s="3"/>
      <c r="D302" s="3"/>
      <c r="E302" s="3"/>
      <c r="F302" s="3"/>
      <c r="G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3"/>
      <c r="B303" s="3"/>
      <c r="C303" s="3"/>
      <c r="D303" s="3"/>
      <c r="E303" s="3"/>
      <c r="F303" s="3"/>
      <c r="G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3"/>
      <c r="B304" s="3"/>
      <c r="C304" s="3"/>
      <c r="D304" s="3"/>
      <c r="E304" s="3"/>
      <c r="F304" s="3"/>
      <c r="G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3"/>
      <c r="B305" s="3"/>
      <c r="C305" s="3"/>
      <c r="D305" s="3"/>
      <c r="E305" s="3"/>
      <c r="F305" s="3"/>
      <c r="G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3"/>
      <c r="B306" s="3"/>
      <c r="C306" s="3"/>
      <c r="D306" s="3"/>
      <c r="E306" s="3"/>
      <c r="F306" s="3"/>
      <c r="G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3"/>
      <c r="B307" s="3"/>
      <c r="C307" s="3"/>
      <c r="D307" s="3"/>
      <c r="E307" s="3"/>
      <c r="F307" s="3"/>
      <c r="G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3"/>
      <c r="B308" s="3"/>
      <c r="C308" s="3"/>
      <c r="D308" s="3"/>
      <c r="E308" s="3"/>
      <c r="F308" s="3"/>
      <c r="G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3"/>
      <c r="B309" s="3"/>
      <c r="C309" s="3"/>
      <c r="D309" s="3"/>
      <c r="E309" s="3"/>
      <c r="F309" s="3"/>
      <c r="G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3"/>
      <c r="B310" s="3"/>
      <c r="C310" s="3"/>
      <c r="D310" s="3"/>
      <c r="E310" s="3"/>
      <c r="F310" s="3"/>
      <c r="G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3"/>
      <c r="B311" s="3"/>
      <c r="C311" s="3"/>
      <c r="D311" s="3"/>
      <c r="E311" s="3"/>
      <c r="F311" s="3"/>
      <c r="G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3"/>
      <c r="B312" s="3"/>
      <c r="C312" s="3"/>
      <c r="D312" s="3"/>
      <c r="E312" s="3"/>
      <c r="F312" s="3"/>
      <c r="G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3"/>
      <c r="B313" s="3"/>
      <c r="C313" s="3"/>
      <c r="D313" s="3"/>
      <c r="E313" s="3"/>
      <c r="F313" s="3"/>
      <c r="G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3"/>
      <c r="B314" s="3"/>
      <c r="C314" s="3"/>
      <c r="D314" s="3"/>
      <c r="E314" s="3"/>
      <c r="F314" s="3"/>
      <c r="G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3"/>
      <c r="B315" s="3"/>
      <c r="C315" s="3"/>
      <c r="D315" s="3"/>
      <c r="E315" s="3"/>
      <c r="F315" s="3"/>
      <c r="G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3"/>
      <c r="B316" s="3"/>
      <c r="C316" s="3"/>
      <c r="D316" s="3"/>
      <c r="E316" s="3"/>
      <c r="F316" s="3"/>
      <c r="G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3"/>
      <c r="B317" s="3"/>
      <c r="C317" s="3"/>
      <c r="D317" s="3"/>
      <c r="E317" s="3"/>
      <c r="F317" s="3"/>
      <c r="G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3"/>
      <c r="B318" s="3"/>
      <c r="C318" s="3"/>
      <c r="D318" s="3"/>
      <c r="E318" s="3"/>
      <c r="F318" s="3"/>
      <c r="G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3"/>
      <c r="B319" s="3"/>
      <c r="C319" s="3"/>
      <c r="D319" s="3"/>
      <c r="E319" s="3"/>
      <c r="F319" s="3"/>
      <c r="G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3"/>
      <c r="B320" s="3"/>
      <c r="C320" s="3"/>
      <c r="D320" s="3"/>
      <c r="E320" s="3"/>
      <c r="F320" s="3"/>
      <c r="G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0" ht="12.75">
      <c r="A321" s="3"/>
      <c r="B321" s="3"/>
      <c r="C321" s="3"/>
      <c r="D321" s="3"/>
      <c r="E321" s="3"/>
      <c r="F321" s="3"/>
      <c r="G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J322" s="3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2016-05-24T11:15:49Z</cp:lastPrinted>
  <dcterms:created xsi:type="dcterms:W3CDTF">1999-06-18T11:49:53Z</dcterms:created>
  <dcterms:modified xsi:type="dcterms:W3CDTF">2017-06-16T08:03:59Z</dcterms:modified>
  <cp:category/>
  <cp:version/>
  <cp:contentType/>
  <cp:contentStatus/>
</cp:coreProperties>
</file>